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https://luky-my.sharepoint.com/personal/acsi222_uky_edu/Documents/Desktop/Office of the Provost/"/>
    </mc:Choice>
  </mc:AlternateContent>
  <xr:revisionPtr revIDLastSave="634" documentId="8_{628B15D8-5EFC-4876-9184-7D9FF333EA60}" xr6:coauthVersionLast="47" xr6:coauthVersionMax="47" xr10:uidLastSave="{51055B17-5755-4021-BA08-2A29B0AC83C0}"/>
  <bookViews>
    <workbookView xWindow="22932" yWindow="-108" windowWidth="23256" windowHeight="12456" activeTab="1" xr2:uid="{B65AB2E0-511D-4375-B097-E8CECEA5A827}"/>
  </bookViews>
  <sheets>
    <sheet name="Course Types" sheetId="4" r:id="rId1"/>
    <sheet name="Calculator" sheetId="1" r:id="rId2"/>
    <sheet name="Asyn. and Dist. Learning" sheetId="2" r:id="rId3"/>
    <sheet name="Learning Activities "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7" i="1" l="1"/>
  <c r="F43" i="1"/>
  <c r="F29" i="1"/>
  <c r="F41" i="1" s="1"/>
  <c r="J15" i="1"/>
  <c r="I15" i="1"/>
  <c r="C15" i="1"/>
  <c r="B15" i="1"/>
  <c r="H15" i="1"/>
  <c r="L29" i="1" l="1"/>
  <c r="F47" i="1"/>
  <c r="G48" i="1" s="1"/>
  <c r="F45" i="1"/>
  <c r="G36" i="1"/>
  <c r="G35" i="1"/>
  <c r="G40" i="2"/>
  <c r="G41" i="2"/>
  <c r="G42" i="2"/>
  <c r="G43" i="2"/>
  <c r="G39" i="2"/>
  <c r="G29" i="2"/>
  <c r="G30" i="2"/>
  <c r="G31" i="2"/>
  <c r="G32" i="2"/>
  <c r="G28" i="2"/>
  <c r="G19" i="2"/>
  <c r="G20" i="2"/>
  <c r="G21" i="2"/>
  <c r="G22" i="2"/>
  <c r="G18" i="2"/>
  <c r="C43" i="2"/>
  <c r="C42" i="2"/>
  <c r="C41" i="2"/>
  <c r="C40" i="2"/>
  <c r="C39" i="2"/>
  <c r="C22" i="2"/>
  <c r="C32" i="2"/>
  <c r="C31" i="2"/>
  <c r="C30" i="2"/>
  <c r="C29" i="2"/>
  <c r="C28" i="2"/>
  <c r="C21" i="2"/>
  <c r="C20" i="2"/>
  <c r="C19" i="2"/>
  <c r="F10" i="2"/>
  <c r="C13" i="2"/>
  <c r="C12" i="2"/>
  <c r="C11" i="2"/>
  <c r="C10" i="2"/>
  <c r="C9" i="2"/>
  <c r="G15" i="1"/>
  <c r="L33" i="1" l="1"/>
  <c r="L31" i="1"/>
  <c r="L35" i="1" s="1"/>
  <c r="M29" i="1"/>
  <c r="G29" i="1"/>
  <c r="G41" i="1"/>
  <c r="G47" i="1"/>
  <c r="B39" i="2"/>
  <c r="B43" i="2"/>
  <c r="D43" i="2" s="1"/>
  <c r="D42" i="2"/>
  <c r="E42" i="2" s="1"/>
  <c r="B42" i="2"/>
  <c r="B41" i="2"/>
  <c r="B40" i="2"/>
  <c r="B22" i="2"/>
  <c r="D22" i="2" s="1"/>
  <c r="B21" i="2"/>
  <c r="B20" i="2"/>
  <c r="D20" i="2" s="1"/>
  <c r="F18" i="2"/>
  <c r="B19" i="2"/>
  <c r="D40" i="2"/>
  <c r="F40" i="2" s="1"/>
  <c r="B32" i="2"/>
  <c r="B31" i="2"/>
  <c r="B30" i="2"/>
  <c r="B29" i="2"/>
  <c r="D28" i="2"/>
  <c r="B9" i="2"/>
  <c r="B13" i="2"/>
  <c r="B12" i="2"/>
  <c r="B11" i="2"/>
  <c r="B10" i="2"/>
  <c r="L41" i="1" l="1"/>
  <c r="L43" i="1" s="1"/>
  <c r="L47" i="1" s="1"/>
  <c r="D21" i="2"/>
  <c r="D41" i="2"/>
  <c r="D39" i="2"/>
  <c r="E39" i="2" s="1"/>
  <c r="E41" i="2"/>
  <c r="F41" i="2"/>
  <c r="F43" i="2"/>
  <c r="E43" i="2"/>
  <c r="F42" i="2"/>
  <c r="F21" i="2"/>
  <c r="E21" i="2"/>
  <c r="F20" i="2"/>
  <c r="E20" i="2"/>
  <c r="E22" i="2"/>
  <c r="F22" i="2"/>
  <c r="D19" i="2"/>
  <c r="E40" i="2"/>
  <c r="E18" i="2"/>
  <c r="D31" i="2"/>
  <c r="F31" i="2" s="1"/>
  <c r="F28" i="2"/>
  <c r="D30" i="2"/>
  <c r="F30" i="2" s="1"/>
  <c r="E28" i="2"/>
  <c r="D10" i="2"/>
  <c r="G10" i="2" s="1"/>
  <c r="D11" i="2"/>
  <c r="D9" i="2"/>
  <c r="D13" i="2"/>
  <c r="D12" i="2"/>
  <c r="F12" i="2" s="1"/>
  <c r="G12" i="2" s="1"/>
  <c r="D32" i="2"/>
  <c r="F32" i="2" s="1"/>
  <c r="D29" i="2"/>
  <c r="F29" i="2" s="1"/>
  <c r="F15" i="1"/>
  <c r="E15" i="1"/>
  <c r="D15" i="1"/>
  <c r="B17" i="1" l="1"/>
  <c r="F39" i="2"/>
  <c r="F19" i="2"/>
  <c r="E19" i="2"/>
  <c r="E12" i="2"/>
  <c r="E10" i="2"/>
  <c r="E31" i="2"/>
  <c r="E13" i="2"/>
  <c r="F13" i="2"/>
  <c r="G13" i="2" s="1"/>
  <c r="E9" i="2"/>
  <c r="F9" i="2"/>
  <c r="G9" i="2" s="1"/>
  <c r="E11" i="2"/>
  <c r="F11" i="2"/>
  <c r="G11" i="2" s="1"/>
  <c r="E30" i="2"/>
  <c r="E32" i="2"/>
  <c r="E29" i="2"/>
  <c r="M37" i="1" l="1"/>
  <c r="M35" i="1"/>
  <c r="L37" i="1" l="1"/>
</calcChain>
</file>

<file path=xl/sharedStrings.xml><?xml version="1.0" encoding="utf-8"?>
<sst xmlns="http://schemas.openxmlformats.org/spreadsheetml/2006/main" count="248" uniqueCount="200">
  <si>
    <t xml:space="preserve">This tab provides an overview of in-class (instruction) time and the expected preparation time outside of the class preparing per credit hour, categorized by class type.  </t>
  </si>
  <si>
    <t xml:space="preserve">Course Type </t>
  </si>
  <si>
    <t>Description</t>
  </si>
  <si>
    <t xml:space="preserve">Primary Instructional Time </t>
  </si>
  <si>
    <t>Assumed outside preparation time
1 hour = 50 minutes</t>
  </si>
  <si>
    <t xml:space="preserve">Process for Standardard Semester </t>
  </si>
  <si>
    <t xml:space="preserve">Courses with Classroom Based Instructional Time
1 contact hour = 50 minutes </t>
  </si>
  <si>
    <r>
      <rPr>
        <b/>
        <sz val="11"/>
        <color rgb="FF000000"/>
        <rFont val="Calibri"/>
        <family val="2"/>
        <scheme val="minor"/>
      </rPr>
      <t xml:space="preserve">Lecture/Seminar/Discussion/ Recitation/Colloquim courses 
</t>
    </r>
    <r>
      <rPr>
        <sz val="11"/>
        <color rgb="FF000000"/>
        <rFont val="Calibri"/>
        <family val="2"/>
        <scheme val="minor"/>
      </rPr>
      <t xml:space="preserve">Require 50-minutes of in-class instruction with two hours of outside study for each course  </t>
    </r>
  </si>
  <si>
    <t xml:space="preserve">Lecture </t>
  </si>
  <si>
    <t>Instruction delivered in a lecture setting</t>
  </si>
  <si>
    <t>1 X 50 minute session Instruction 
2 x 50 minutes outside time</t>
  </si>
  <si>
    <t>Discussion</t>
  </si>
  <si>
    <t>Instruction in which small groups of students, under the direction of an instructor, are encouraged to interact and study various aspects of the subject through oral and written communications.</t>
  </si>
  <si>
    <t xml:space="preserve">Recitation </t>
  </si>
  <si>
    <t>Instructional activity in which students test, analyze, or demonstrate the applications of ideas, theories, techniques, and/or methods.</t>
  </si>
  <si>
    <t>Colloqium</t>
  </si>
  <si>
    <t>Instruction in which students attend a series of lectures delivered by experts in the field, but arranged by faculty.</t>
  </si>
  <si>
    <t>Seminar</t>
  </si>
  <si>
    <t>Instruction in which small groups of students, under the direction of a faculty member, engage in the advanced, intensive study of a selected topic(s) through oral and written communications</t>
  </si>
  <si>
    <r>
      <rPr>
        <b/>
        <sz val="11"/>
        <color rgb="FF000000"/>
        <rFont val="Calibri"/>
        <family val="2"/>
        <scheme val="minor"/>
      </rPr>
      <t xml:space="preserve">Studio/Lab Courses
</t>
    </r>
    <r>
      <rPr>
        <sz val="11"/>
        <color rgb="FF000000"/>
        <rFont val="Calibri"/>
        <family val="2"/>
        <scheme val="minor"/>
      </rPr>
      <t xml:space="preserve"> Courses require between 100-150 minutes of inside classroom work depending on the expectations outside of the classroom </t>
    </r>
  </si>
  <si>
    <t xml:space="preserve">Studio </t>
  </si>
  <si>
    <t>Instruction normally associated with visual/creative arts that require specialized facilities beyond those of a normal classroom/lab and emphasize individual development through expressive media.</t>
  </si>
  <si>
    <t xml:space="preserve">Studio and Lab courses fall into two categories: courses that require significant outside time (2:1) or courses that require little to no outside time (3:0) </t>
  </si>
  <si>
    <t>2
-------------
3</t>
  </si>
  <si>
    <t>1
-------------
0</t>
  </si>
  <si>
    <t>2 x 50 minutes session Instruction 
1 x 50 outside time 
------------------------------------------------
3 x 50 minute session of instruction 
minimum outside time expected
minimum outside instruction expected</t>
  </si>
  <si>
    <t xml:space="preserve">Laboratory </t>
  </si>
  <si>
    <t>Instruction in which students test, analyze, or demonstrate the applications of ideas, theories, techniques, and/or methods.</t>
  </si>
  <si>
    <r>
      <rPr>
        <b/>
        <sz val="11"/>
        <color rgb="FF000000"/>
        <rFont val="Calibri"/>
        <family val="2"/>
      </rPr>
      <t xml:space="preserve">Experiential and Independent Study Courses
</t>
    </r>
    <r>
      <rPr>
        <sz val="11"/>
        <color rgb="FF000000"/>
        <rFont val="Calibri"/>
        <family val="2"/>
      </rPr>
      <t xml:space="preserve">Experiential courses require an equivalent amount of time to meet credit hour standards.
The federal credit hour definition equates to 2,250 minutes per credit hour, which translates to 37.5 clock hours or 45 contact hours.
Some experiential courses, particularly at the graduate level, require more hands-on time to achieve equivalency and are assigned a 4:0 ratio to reflect the increased instructional hours.
</t>
    </r>
  </si>
  <si>
    <t xml:space="preserve">Practicum </t>
  </si>
  <si>
    <t>Instructional activity designed to help students integrate classroom learning with actual work experience emphasizing the practical applications of theory; includes non-clinical internships/externships and specifically includes student teaching.</t>
  </si>
  <si>
    <t xml:space="preserve">Experiental type courses can fall into two categories: Experiential courses (3:0) and High-contact experential courses (4:0) </t>
  </si>
  <si>
    <t>3
-------------
4</t>
  </si>
  <si>
    <t>0
-------------
0</t>
  </si>
  <si>
    <t>1 credit = 37.5 clock hours /45 contact hours
minimum outside time expected
------------------------------------------------
1 credit = 50 clock hours/60 contact hours
minimum outside time expected</t>
  </si>
  <si>
    <t xml:space="preserve">Independent Study </t>
  </si>
  <si>
    <t>Instruction that is based on an individualized plan of study to carry out the learning activities independently and faculty provide guidance and supervision</t>
  </si>
  <si>
    <t xml:space="preserve">Research </t>
  </si>
  <si>
    <t>Instruction in which the principal student activity is to conduct independent investigation under the supervision of a faculty member (pre-qualifying only)</t>
  </si>
  <si>
    <t xml:space="preserve">Clinical </t>
  </si>
  <si>
    <t>Instruction in which students, under the supervision of a faculty member, are involved with direct treatment or observation of patients/clients.</t>
  </si>
  <si>
    <t>Residency</t>
  </si>
  <si>
    <t>Instruction offered exclusively to provide residence credit for a graduate or professional degree.</t>
  </si>
  <si>
    <t>This tab includes two calculators:
1. The first calculator determines the number of credit hours based on contact hours and course type, following the Instructional Time Per Credit Hour guidelines.
2 The second calculator determines the required minutes or hours per class meeting based on the course length and meeting pattern (Minimum Number of Minutes Per Class)</t>
  </si>
  <si>
    <t>Instructional Time Per Credit Hour</t>
  </si>
  <si>
    <r>
      <rPr>
        <b/>
        <sz val="11"/>
        <color theme="1"/>
        <rFont val="Calibri"/>
        <family val="2"/>
        <scheme val="minor"/>
      </rPr>
      <t>Purpose</t>
    </r>
    <r>
      <rPr>
        <sz val="11"/>
        <color theme="1"/>
        <rFont val="Calibri"/>
        <family val="2"/>
        <scheme val="minor"/>
      </rPr>
      <t xml:space="preserve">: </t>
    </r>
  </si>
  <si>
    <t>Use the calculator below to determine the credit hours associated with instructional time for each course type.</t>
  </si>
  <si>
    <t>Directions:</t>
  </si>
  <si>
    <r>
      <t xml:space="preserve">Experiential Courses
</t>
    </r>
    <r>
      <rPr>
        <sz val="11"/>
        <color rgb="FF000000"/>
        <rFont val="Calibri"/>
        <family val="2"/>
      </rPr>
      <t>Experiential courses require an equivalent amount of time to meet credit hour standards.
The federal credit hour definition equates to 2,250 minutes per credit hour, which translates to 37.5 clock hours or 45 contact hours.
Some experiential courses, particularly at the graduate level, require more hands-on time to achieve equivalency and are assigned a 4:0 ratio to reflect the increased instructional hours.</t>
    </r>
  </si>
  <si>
    <r>
      <rPr>
        <b/>
        <sz val="11"/>
        <color theme="1"/>
        <rFont val="Calibri"/>
        <family val="2"/>
        <scheme val="minor"/>
      </rPr>
      <t>Lecture/Seminar/Discussion/ Recitation/Colloquim courses</t>
    </r>
    <r>
      <rPr>
        <sz val="11"/>
        <color theme="1"/>
        <rFont val="Calibri"/>
        <family val="2"/>
        <scheme val="minor"/>
      </rPr>
      <t xml:space="preserve"> 
Require 50-minutes of in-class instruction with two hours of outside study for each course  </t>
    </r>
  </si>
  <si>
    <r>
      <rPr>
        <b/>
        <sz val="11"/>
        <color rgb="FF000000"/>
        <rFont val="Calibri"/>
        <family val="2"/>
        <scheme val="minor"/>
      </rPr>
      <t xml:space="preserve">Studio/Lab Courses </t>
    </r>
    <r>
      <rPr>
        <sz val="11"/>
        <color rgb="FF000000"/>
        <rFont val="Calibri"/>
        <family val="2"/>
        <scheme val="minor"/>
      </rPr>
      <t xml:space="preserve">
 Courses require between 100-150 minutes of inside classroom work depending on the expectations outside of the classroom </t>
    </r>
  </si>
  <si>
    <t>Credits Supported Calculator</t>
  </si>
  <si>
    <t>Lecture (1:2)</t>
  </si>
  <si>
    <t>Seminar (1:2)</t>
  </si>
  <si>
    <t>Discussion (1:2)</t>
  </si>
  <si>
    <t>Recitation (1:2)</t>
  </si>
  <si>
    <t>Colloquim (1:2)</t>
  </si>
  <si>
    <t xml:space="preserve"> Studio OR Lab with little/no prepartion (3:0)</t>
  </si>
  <si>
    <t>Studio OR Lab with signicant preparation (2:1)</t>
  </si>
  <si>
    <t>Experiential courses (3:0)</t>
  </si>
  <si>
    <t xml:space="preserve">High-contact experiential courses (4:0) </t>
  </si>
  <si>
    <t>Instructional Time: minutes per week</t>
  </si>
  <si>
    <t>Total # of Minutes of instruction per credit for 15 week course</t>
  </si>
  <si>
    <t>Meeting Duration in minutes (per day)</t>
  </si>
  <si>
    <t>Number of Meetings/Week</t>
  </si>
  <si>
    <t>Number of weeks</t>
  </si>
  <si>
    <t>Credits supported</t>
  </si>
  <si>
    <t>Class associated total credits</t>
  </si>
  <si>
    <t xml:space="preserve"> Number of Minutes Per Class</t>
  </si>
  <si>
    <t xml:space="preserve">Use the calculator below to determine the minutes required per class meeting to maintain comparable contact hours across different meeting patterns and semester lengths. </t>
  </si>
  <si>
    <t>Select type of Course</t>
  </si>
  <si>
    <t xml:space="preserve">What are the contact minutes per week per credit hour required for the course type? </t>
  </si>
  <si>
    <t>RANGE:</t>
  </si>
  <si>
    <t>Total number of contact minutes for the course:</t>
  </si>
  <si>
    <t xml:space="preserve">How many weeks is the semester? </t>
  </si>
  <si>
    <t xml:space="preserve">MINUTES: </t>
  </si>
  <si>
    <t>Min. # of contact minutes per week</t>
  </si>
  <si>
    <t xml:space="preserve">How many days do you plan to meet a week? </t>
  </si>
  <si>
    <t>Min. # of contact minutes per classs</t>
  </si>
  <si>
    <t xml:space="preserve">How many credit hours is the course? </t>
  </si>
  <si>
    <t>CLOCK HOURS:</t>
  </si>
  <si>
    <t xml:space="preserve">Min. # of hours per week (60 minutes) </t>
  </si>
  <si>
    <t>Min. # of hours per class (60 minutes)</t>
  </si>
  <si>
    <t>Outside Class Time (Do not edit)</t>
  </si>
  <si>
    <t xml:space="preserve"> </t>
  </si>
  <si>
    <t xml:space="preserve">What are the outside minutes per week per credit hour required for the course type? </t>
  </si>
  <si>
    <t>Calculate the number of minutes in a course</t>
  </si>
  <si>
    <t xml:space="preserve">Start Time: </t>
  </si>
  <si>
    <t>Should be entered in military time</t>
  </si>
  <si>
    <t xml:space="preserve">End Time: </t>
  </si>
  <si>
    <t xml:space="preserve">Total # of Minutes : </t>
  </si>
  <si>
    <t>This tab examines course time equivalencies for asynchronous instruction. Expectations for instructional time are the same for both distance learning and in-person courses. The tables below provide examples of course-level activities for asynchronous and distance learning across 15-, 12-, 8-, and 4-week formats, along with resources for calculating student time in learning activities. All courses must include regular and substantive interaction.</t>
  </si>
  <si>
    <t xml:space="preserve">COURSE TIME EQUIVALENCIES FOR ASYNCHONOUS INSTRUCTION </t>
  </si>
  <si>
    <t xml:space="preserve">Tme calcuations for asynchronous instructional and student learning activities should be comparable to traditional face-to-face courses.
Instructors should allocate an estimated time to complete coursework (e.g., recorded presentations, assignments, discussions, group work, etc.) and the estimated time per week should equal the total described above </t>
  </si>
  <si>
    <t xml:space="preserve">Table 1: Course Time Equivalencies for Asychonous Instruction (15 week course) </t>
  </si>
  <si>
    <t>Examples of one week (8.5 hours) of learning activities for a 3 credit hour course (Turner, 2005)</t>
  </si>
  <si>
    <t>Face-to-Face</t>
  </si>
  <si>
    <t xml:space="preserve">Asynrochonous </t>
  </si>
  <si>
    <t>Task</t>
  </si>
  <si>
    <t>Time</t>
  </si>
  <si>
    <t xml:space="preserve">Credit Hours </t>
  </si>
  <si>
    <r>
      <rPr>
        <b/>
        <sz val="11"/>
        <color theme="1"/>
        <rFont val="Calibri"/>
        <family val="2"/>
        <scheme val="minor"/>
      </rPr>
      <t>Direct Instructional Time (Minutes)</t>
    </r>
    <r>
      <rPr>
        <sz val="11"/>
        <color theme="1"/>
        <rFont val="Calibri"/>
        <family val="2"/>
        <scheme val="minor"/>
      </rPr>
      <t xml:space="preserve">
Credit Hours x 50 Minutes </t>
    </r>
  </si>
  <si>
    <r>
      <rPr>
        <b/>
        <sz val="11"/>
        <color rgb="FF000000"/>
        <rFont val="Calibri"/>
        <family val="2"/>
      </rPr>
      <t xml:space="preserve">Outside Study Time (Minutes) 
</t>
    </r>
    <r>
      <rPr>
        <sz val="11"/>
        <color rgb="FF000000"/>
        <rFont val="Calibri"/>
        <family val="2"/>
      </rPr>
      <t>Credit Hours X 50 Minutes X 2</t>
    </r>
  </si>
  <si>
    <r>
      <t xml:space="preserve">Total Minutes Week
</t>
    </r>
    <r>
      <rPr>
        <sz val="11"/>
        <color theme="1"/>
        <rFont val="Calibri"/>
        <family val="2"/>
        <scheme val="minor"/>
      </rPr>
      <t xml:space="preserve">Direct Instruction + Outside Study Time </t>
    </r>
  </si>
  <si>
    <r>
      <rPr>
        <b/>
        <sz val="11"/>
        <color rgb="FF000000"/>
        <rFont val="Calibri"/>
        <family val="2"/>
      </rPr>
      <t xml:space="preserve">Total Clock Hours Week
</t>
    </r>
    <r>
      <rPr>
        <sz val="11"/>
        <color rgb="FF000000"/>
        <rFont val="Calibri"/>
        <family val="2"/>
      </rPr>
      <t>Total Minutes / 60 minutes</t>
    </r>
  </si>
  <si>
    <r>
      <rPr>
        <b/>
        <sz val="11"/>
        <color theme="1"/>
        <rFont val="Calibri"/>
        <family val="2"/>
        <scheme val="minor"/>
      </rPr>
      <t>Total Minutes over 15 weeks</t>
    </r>
    <r>
      <rPr>
        <sz val="11"/>
        <color theme="1"/>
        <rFont val="Calibri"/>
        <family val="2"/>
        <scheme val="minor"/>
      </rPr>
      <t xml:space="preserve">
Total Minutes per Week * 15</t>
    </r>
  </si>
  <si>
    <r>
      <rPr>
        <b/>
        <sz val="11"/>
        <color theme="1"/>
        <rFont val="Calibri"/>
        <family val="2"/>
        <scheme val="minor"/>
      </rPr>
      <t xml:space="preserve">Total Clock Hours Over 15 Weeks </t>
    </r>
    <r>
      <rPr>
        <sz val="11"/>
        <color theme="1"/>
        <rFont val="Calibri"/>
        <family val="2"/>
        <scheme val="minor"/>
      </rPr>
      <t xml:space="preserve">
(Total Minutes * 15)/60</t>
    </r>
  </si>
  <si>
    <t>Viewing three, 15-minute lectures (text or video), with web links</t>
  </si>
  <si>
    <t>1 hour</t>
  </si>
  <si>
    <t>Reviewing lectures and exploring links</t>
  </si>
  <si>
    <t>1/2 hour</t>
  </si>
  <si>
    <t>Posting a short "knowledge check" self-assessment statement to the drop box</t>
  </si>
  <si>
    <t>Reading assignments</t>
  </si>
  <si>
    <t>Completing a 10-item online quiz</t>
  </si>
  <si>
    <t>Posting to discussions (original post, responses to three classmates' posts, responses to responses)</t>
  </si>
  <si>
    <t>2 hours</t>
  </si>
  <si>
    <t>Small group project meetings (web conference or asynchronous discussion)</t>
  </si>
  <si>
    <t xml:space="preserve">Table 2: Course Time Equivalencies for Asychonous Instruction (12 week course) </t>
  </si>
  <si>
    <t>Work on final research paper and presentation</t>
  </si>
  <si>
    <t>1-1/2 hours</t>
  </si>
  <si>
    <t>Total</t>
  </si>
  <si>
    <t>8-1/2 hours</t>
  </si>
  <si>
    <r>
      <rPr>
        <b/>
        <sz val="11"/>
        <color theme="1"/>
        <rFont val="Calibri"/>
        <family val="2"/>
        <scheme val="minor"/>
      </rPr>
      <t>Direct Instructional Time (Minutes)</t>
    </r>
    <r>
      <rPr>
        <sz val="11"/>
        <color theme="1"/>
        <rFont val="Calibri"/>
        <family val="2"/>
        <scheme val="minor"/>
      </rPr>
      <t xml:space="preserve">
Credit Hours x 62.5 Minutes </t>
    </r>
  </si>
  <si>
    <r>
      <rPr>
        <b/>
        <sz val="11"/>
        <color rgb="FF000000"/>
        <rFont val="Calibri"/>
        <family val="2"/>
      </rPr>
      <t xml:space="preserve">Outside Study Time (Minutes) 
</t>
    </r>
    <r>
      <rPr>
        <sz val="11"/>
        <color rgb="FF000000"/>
        <rFont val="Calibri"/>
        <family val="2"/>
      </rPr>
      <t>Credit Hours X 62.5 Minutes X 2</t>
    </r>
  </si>
  <si>
    <r>
      <rPr>
        <b/>
        <sz val="11"/>
        <color theme="1"/>
        <rFont val="Calibri"/>
        <family val="2"/>
        <scheme val="minor"/>
      </rPr>
      <t>Total Minutes over 12 weeks</t>
    </r>
    <r>
      <rPr>
        <sz val="11"/>
        <color theme="1"/>
        <rFont val="Calibri"/>
        <family val="2"/>
        <scheme val="minor"/>
      </rPr>
      <t xml:space="preserve">
Total Minutes per Week * 12</t>
    </r>
  </si>
  <si>
    <r>
      <rPr>
        <b/>
        <sz val="11"/>
        <color theme="1"/>
        <rFont val="Calibri"/>
        <family val="2"/>
        <scheme val="minor"/>
      </rPr>
      <t xml:space="preserve">Total Clock Hours Over 12 Weeks </t>
    </r>
    <r>
      <rPr>
        <sz val="11"/>
        <color theme="1"/>
        <rFont val="Calibri"/>
        <family val="2"/>
        <scheme val="minor"/>
      </rPr>
      <t xml:space="preserve">
(Total Minutes * 12)/60</t>
    </r>
  </si>
  <si>
    <r>
      <rPr>
        <b/>
        <u/>
        <sz val="11"/>
        <color theme="10"/>
        <rFont val="Calibri"/>
        <family val="2"/>
        <scheme val="minor"/>
      </rPr>
      <t>RESOURCES:</t>
    </r>
    <r>
      <rPr>
        <u/>
        <sz val="11"/>
        <color theme="10"/>
        <rFont val="Calibri"/>
        <family val="2"/>
        <scheme val="minor"/>
      </rPr>
      <t xml:space="preserve"> 
Elizabeth Barre, Allen Brown, and Justin Esarey of Wake Forest  have created a Course Workload Estimator that helps calculate the time necessary for taking tests, reading, and writing assignments. </t>
    </r>
  </si>
  <si>
    <t xml:space="preserve">Table 3: Course Time Equivalencies for Asychonous Instruction (8 week course) </t>
  </si>
  <si>
    <r>
      <rPr>
        <b/>
        <sz val="11"/>
        <color theme="1"/>
        <rFont val="Calibri"/>
        <family val="2"/>
        <scheme val="minor"/>
      </rPr>
      <t>Direct Instructional Time (Minutes)</t>
    </r>
    <r>
      <rPr>
        <sz val="11"/>
        <color theme="1"/>
        <rFont val="Calibri"/>
        <family val="2"/>
        <scheme val="minor"/>
      </rPr>
      <t xml:space="preserve">
Credit Hours x 93.75 Minutes </t>
    </r>
  </si>
  <si>
    <r>
      <rPr>
        <b/>
        <sz val="11"/>
        <color rgb="FF000000"/>
        <rFont val="Calibri"/>
        <family val="2"/>
      </rPr>
      <t xml:space="preserve">Outside Study Time (Minutes) 
</t>
    </r>
    <r>
      <rPr>
        <sz val="11"/>
        <color rgb="FF000000"/>
        <rFont val="Calibri"/>
        <family val="2"/>
      </rPr>
      <t>Credit Hours X 93.75 Minutes X 2</t>
    </r>
  </si>
  <si>
    <r>
      <rPr>
        <b/>
        <sz val="11"/>
        <color theme="1"/>
        <rFont val="Calibri"/>
        <family val="2"/>
        <scheme val="minor"/>
      </rPr>
      <t>Total Minutes over 8 weeks</t>
    </r>
    <r>
      <rPr>
        <sz val="11"/>
        <color theme="1"/>
        <rFont val="Calibri"/>
        <family val="2"/>
        <scheme val="minor"/>
      </rPr>
      <t xml:space="preserve">
Total Minutes per Week * 8</t>
    </r>
  </si>
  <si>
    <r>
      <rPr>
        <b/>
        <sz val="11"/>
        <color theme="1"/>
        <rFont val="Calibri"/>
        <family val="2"/>
        <scheme val="minor"/>
      </rPr>
      <t xml:space="preserve">Total Clock Hours Over 8 Weeks </t>
    </r>
    <r>
      <rPr>
        <sz val="11"/>
        <color theme="1"/>
        <rFont val="Calibri"/>
        <family val="2"/>
        <scheme val="minor"/>
      </rPr>
      <t xml:space="preserve">
(Total Minutes * 8)/60</t>
    </r>
  </si>
  <si>
    <t xml:space="preserve">Table 4: Course Time Equivalencies for Asychonous Instruction (4 week course) </t>
  </si>
  <si>
    <r>
      <rPr>
        <b/>
        <sz val="11"/>
        <color theme="1"/>
        <rFont val="Calibri"/>
        <family val="2"/>
        <scheme val="minor"/>
      </rPr>
      <t>Direct Instructional Time (Minutes)</t>
    </r>
    <r>
      <rPr>
        <sz val="11"/>
        <color theme="1"/>
        <rFont val="Calibri"/>
        <family val="2"/>
        <scheme val="minor"/>
      </rPr>
      <t xml:space="preserve">
Credit Hours x 187.5 Minutes </t>
    </r>
  </si>
  <si>
    <r>
      <rPr>
        <b/>
        <sz val="11"/>
        <color rgb="FF000000"/>
        <rFont val="Calibri"/>
        <family val="2"/>
      </rPr>
      <t xml:space="preserve">Outside Study Time (Minutes) 
</t>
    </r>
    <r>
      <rPr>
        <sz val="11"/>
        <color rgb="FF000000"/>
        <rFont val="Calibri"/>
        <family val="2"/>
      </rPr>
      <t>Credit Hours X 187.5 Minutes X 2</t>
    </r>
  </si>
  <si>
    <r>
      <rPr>
        <b/>
        <sz val="11"/>
        <color theme="1"/>
        <rFont val="Calibri"/>
        <family val="2"/>
        <scheme val="minor"/>
      </rPr>
      <t>Total Minutes over 4 weeks</t>
    </r>
    <r>
      <rPr>
        <sz val="11"/>
        <color theme="1"/>
        <rFont val="Calibri"/>
        <family val="2"/>
        <scheme val="minor"/>
      </rPr>
      <t xml:space="preserve">
Total Minutes per Week * 4</t>
    </r>
  </si>
  <si>
    <r>
      <rPr>
        <b/>
        <sz val="11"/>
        <color theme="1"/>
        <rFont val="Calibri"/>
        <family val="2"/>
        <scheme val="minor"/>
      </rPr>
      <t xml:space="preserve">Total Hours Over 4 Weeks </t>
    </r>
    <r>
      <rPr>
        <sz val="11"/>
        <color theme="1"/>
        <rFont val="Calibri"/>
        <family val="2"/>
        <scheme val="minor"/>
      </rPr>
      <t xml:space="preserve">
(Total Minutes * 4)/60</t>
    </r>
  </si>
  <si>
    <t xml:space="preserve">References: 
Turner, T. (2005). Student workload in the online course: Balancing on a rule-of-thumb. Educator’s Voice, 6(3). Retrieved July 3, 2013, from Vhttp://ecollege.com/Newsletter/EducatorsVoice/EducatorsVoice-Vol6Iss3.learn.   </t>
  </si>
  <si>
    <t xml:space="preserve">Learning Activity </t>
  </si>
  <si>
    <t>Student/Faculty Activity</t>
  </si>
  <si>
    <t xml:space="preserve">Digital Reflection and Discussion </t>
  </si>
  <si>
    <t xml:space="preserve">6.1.1 REGULAR AND SUBSTANTIVE INTERACTION Courses satisfy the requirement for regular and substantive interaction when course participants meet regularly, as prescribed in the Appendices, and the Instructor of Record substantively interacts with students in at least two (2) of the following ways: provides direct instruction, assesses students’ learning, provides information or responds to students’ questions and facilitates student discussions. Some exceptions are allowed as per SACSCOC.  </t>
  </si>
  <si>
    <t xml:space="preserve">Blogs and Reflective journals </t>
  </si>
  <si>
    <r>
      <rPr>
        <b/>
        <sz val="11"/>
        <color theme="1"/>
        <rFont val="Calibri"/>
        <family val="2"/>
        <scheme val="minor"/>
      </rPr>
      <t>Faculty Directed</t>
    </r>
    <r>
      <rPr>
        <sz val="11"/>
        <color theme="1"/>
        <rFont val="Calibri"/>
        <family val="2"/>
        <scheme val="minor"/>
      </rPr>
      <t xml:space="preserve">: Minimal; instructor may provide prompts or feedback.
</t>
    </r>
    <r>
      <rPr>
        <b/>
        <sz val="11"/>
        <color theme="1"/>
        <rFont val="Calibri"/>
        <family val="2"/>
        <scheme val="minor"/>
      </rPr>
      <t xml:space="preserve">Bloom's Level: </t>
    </r>
    <r>
      <rPr>
        <sz val="11"/>
        <color theme="1"/>
        <rFont val="Calibri"/>
        <family val="2"/>
        <scheme val="minor"/>
      </rPr>
      <t>Analyze and Evaluate (students reflect on learning or synthesize insights)</t>
    </r>
  </si>
  <si>
    <t xml:space="preserve">Chat Room </t>
  </si>
  <si>
    <r>
      <rPr>
        <b/>
        <sz val="11"/>
        <color theme="1"/>
        <rFont val="Calibri"/>
        <family val="2"/>
        <scheme val="minor"/>
      </rPr>
      <t>Faculty Directed:</t>
    </r>
    <r>
      <rPr>
        <sz val="11"/>
        <color theme="1"/>
        <rFont val="Calibri"/>
        <family val="2"/>
        <scheme val="minor"/>
      </rPr>
      <t xml:space="preserve"> Moderate; instructor may guide or monitor discussions.
</t>
    </r>
    <r>
      <rPr>
        <b/>
        <sz val="11"/>
        <color theme="1"/>
        <rFont val="Calibri"/>
        <family val="2"/>
        <scheme val="minor"/>
      </rPr>
      <t>Bloom's Level:</t>
    </r>
    <r>
      <rPr>
        <sz val="11"/>
        <color theme="1"/>
        <rFont val="Calibri"/>
        <family val="2"/>
        <scheme val="minor"/>
      </rPr>
      <t xml:space="preserve"> Understand and Apply (engaging in real-time application of concepts).</t>
    </r>
  </si>
  <si>
    <t xml:space="preserve">Online Discussion Boards </t>
  </si>
  <si>
    <r>
      <rPr>
        <b/>
        <sz val="11"/>
        <color theme="1"/>
        <rFont val="Calibri"/>
        <family val="2"/>
        <scheme val="minor"/>
      </rPr>
      <t>Faculty Directed:</t>
    </r>
    <r>
      <rPr>
        <sz val="11"/>
        <color theme="1"/>
        <rFont val="Calibri"/>
        <family val="2"/>
        <scheme val="minor"/>
      </rPr>
      <t xml:space="preserve"> Moderate; instructor provides prompts and feedback.
</t>
    </r>
    <r>
      <rPr>
        <b/>
        <sz val="11"/>
        <color theme="1"/>
        <rFont val="Calibri"/>
        <family val="2"/>
        <scheme val="minor"/>
      </rPr>
      <t>Bloom's Level:</t>
    </r>
    <r>
      <rPr>
        <sz val="11"/>
        <color theme="1"/>
        <rFont val="Calibri"/>
        <family val="2"/>
        <scheme val="minor"/>
      </rPr>
      <t xml:space="preserve"> Understand and Analyze (students discuss, question, and interpret content).</t>
    </r>
  </si>
  <si>
    <t xml:space="preserve">Scholarly/Advanced Discussion Board </t>
  </si>
  <si>
    <r>
      <rPr>
        <b/>
        <sz val="11"/>
        <color theme="1"/>
        <rFont val="Calibri"/>
        <family val="2"/>
        <scheme val="minor"/>
      </rPr>
      <t>Faculty Directed:</t>
    </r>
    <r>
      <rPr>
        <sz val="11"/>
        <color theme="1"/>
        <rFont val="Calibri"/>
        <family val="2"/>
        <scheme val="minor"/>
      </rPr>
      <t xml:space="preserve"> High; instructor moderates and assesses scholarly discussion.
</t>
    </r>
    <r>
      <rPr>
        <b/>
        <sz val="11"/>
        <color theme="1"/>
        <rFont val="Calibri"/>
        <family val="2"/>
        <scheme val="minor"/>
      </rPr>
      <t>Bloom's Level:</t>
    </r>
    <r>
      <rPr>
        <sz val="11"/>
        <color theme="1"/>
        <rFont val="Calibri"/>
        <family val="2"/>
        <scheme val="minor"/>
      </rPr>
      <t xml:space="preserve"> Analyze, Evaluate, and Create (critically engaging with academic texts or research).</t>
    </r>
  </si>
  <si>
    <t xml:space="preserve">Collaborative Activities </t>
  </si>
  <si>
    <t xml:space="preserve">Group Activity Writing/Reading </t>
  </si>
  <si>
    <r>
      <rPr>
        <b/>
        <sz val="11"/>
        <color theme="1"/>
        <rFont val="Calibri"/>
        <family val="2"/>
        <scheme val="minor"/>
      </rPr>
      <t xml:space="preserve">Faculty Directed: </t>
    </r>
    <r>
      <rPr>
        <sz val="11"/>
        <color theme="1"/>
        <rFont val="Calibri"/>
        <family val="2"/>
        <scheme val="minor"/>
      </rPr>
      <t xml:space="preserve">Moderate; instructor provides structure and objectives.
</t>
    </r>
    <r>
      <rPr>
        <b/>
        <sz val="11"/>
        <color theme="1"/>
        <rFont val="Calibri"/>
        <family val="2"/>
        <scheme val="minor"/>
      </rPr>
      <t xml:space="preserve">Bloom's Level: </t>
    </r>
    <r>
      <rPr>
        <sz val="11"/>
        <color theme="1"/>
        <rFont val="Calibri"/>
        <family val="2"/>
        <scheme val="minor"/>
      </rPr>
      <t>Analyze and Create (collaboratively producing content or interpretations).</t>
    </r>
  </si>
  <si>
    <t xml:space="preserve">Group Project </t>
  </si>
  <si>
    <r>
      <rPr>
        <b/>
        <sz val="11"/>
        <color theme="1"/>
        <rFont val="Calibri"/>
        <family val="2"/>
        <scheme val="minor"/>
      </rPr>
      <t>Faculty Directed</t>
    </r>
    <r>
      <rPr>
        <sz val="11"/>
        <color theme="1"/>
        <rFont val="Calibri"/>
        <family val="2"/>
        <scheme val="minor"/>
      </rPr>
      <t xml:space="preserve">: High; instructor assigns roles, goals, and guidance.
</t>
    </r>
    <r>
      <rPr>
        <b/>
        <sz val="11"/>
        <color theme="1"/>
        <rFont val="Calibri"/>
        <family val="2"/>
        <scheme val="minor"/>
      </rPr>
      <t xml:space="preserve">Bloom's Level: </t>
    </r>
    <r>
      <rPr>
        <sz val="11"/>
        <color theme="1"/>
        <rFont val="Calibri"/>
        <family val="2"/>
        <scheme val="minor"/>
      </rPr>
      <t>Evaluate and Create (synthesizing ideas, developing solutions, and completing projects)</t>
    </r>
  </si>
  <si>
    <t xml:space="preserve">Tutorials </t>
  </si>
  <si>
    <r>
      <rPr>
        <b/>
        <sz val="11"/>
        <color theme="1"/>
        <rFont val="Calibri"/>
        <family val="2"/>
        <scheme val="minor"/>
      </rPr>
      <t>Faculty Directed:</t>
    </r>
    <r>
      <rPr>
        <sz val="11"/>
        <color theme="1"/>
        <rFont val="Calibri"/>
        <family val="2"/>
        <scheme val="minor"/>
      </rPr>
      <t xml:space="preserve"> High; instructor leads and directs learning.
</t>
    </r>
    <r>
      <rPr>
        <b/>
        <sz val="11"/>
        <color theme="1"/>
        <rFont val="Calibri"/>
        <family val="2"/>
        <scheme val="minor"/>
      </rPr>
      <t xml:space="preserve">Bloom's Level: </t>
    </r>
    <r>
      <rPr>
        <sz val="11"/>
        <color theme="1"/>
        <rFont val="Calibri"/>
        <family val="2"/>
        <scheme val="minor"/>
      </rPr>
      <t>Apply and Analyze (students learn to use specific tools or methods)</t>
    </r>
  </si>
  <si>
    <t xml:space="preserve">Self or Peer Assessment of Work </t>
  </si>
  <si>
    <r>
      <rPr>
        <b/>
        <sz val="11"/>
        <color theme="1"/>
        <rFont val="Calibri"/>
        <family val="2"/>
        <scheme val="minor"/>
      </rPr>
      <t>Faculty Directed</t>
    </r>
    <r>
      <rPr>
        <sz val="11"/>
        <color theme="1"/>
        <rFont val="Calibri"/>
        <family val="2"/>
        <scheme val="minor"/>
      </rPr>
      <t xml:space="preserve">: Minimal; instructor facilitates criteria and feedback.
</t>
    </r>
    <r>
      <rPr>
        <b/>
        <sz val="11"/>
        <color theme="1"/>
        <rFont val="Calibri"/>
        <family val="2"/>
        <scheme val="minor"/>
      </rPr>
      <t>Bloom's Level:</t>
    </r>
    <r>
      <rPr>
        <sz val="11"/>
        <color theme="1"/>
        <rFont val="Calibri"/>
        <family val="2"/>
        <scheme val="minor"/>
      </rPr>
      <t xml:space="preserve"> Evaluate (students critically review their or others’ work).</t>
    </r>
  </si>
  <si>
    <t>Experiential and Active Learning</t>
  </si>
  <si>
    <t xml:space="preserve">Fields Trips/ Field Application </t>
  </si>
  <si>
    <r>
      <rPr>
        <b/>
        <sz val="11"/>
        <color theme="1"/>
        <rFont val="Calibri"/>
        <family val="2"/>
        <scheme val="minor"/>
      </rPr>
      <t>Faculty Directed</t>
    </r>
    <r>
      <rPr>
        <sz val="11"/>
        <color theme="1"/>
        <rFont val="Calibri"/>
        <family val="2"/>
        <scheme val="minor"/>
      </rPr>
      <t xml:space="preserve">: High; instructor organizes and frames learning outcomes.
</t>
    </r>
    <r>
      <rPr>
        <b/>
        <sz val="11"/>
        <color theme="1"/>
        <rFont val="Calibri"/>
        <family val="2"/>
        <scheme val="minor"/>
      </rPr>
      <t>Bloom's Level:</t>
    </r>
    <r>
      <rPr>
        <sz val="11"/>
        <color theme="1"/>
        <rFont val="Calibri"/>
        <family val="2"/>
        <scheme val="minor"/>
      </rPr>
      <t xml:space="preserve"> Apply and Analyze (applying classroom knowledge to real-world settings).</t>
    </r>
  </si>
  <si>
    <t xml:space="preserve">Practice/Simulation Activities </t>
  </si>
  <si>
    <r>
      <rPr>
        <b/>
        <sz val="11"/>
        <color theme="1"/>
        <rFont val="Calibri"/>
        <family val="2"/>
        <scheme val="minor"/>
      </rPr>
      <t>Faculty Directed</t>
    </r>
    <r>
      <rPr>
        <sz val="11"/>
        <color theme="1"/>
        <rFont val="Calibri"/>
        <family val="2"/>
        <scheme val="minor"/>
      </rPr>
      <t xml:space="preserve">: Moderate; instructor provides scenarios and feedback.
</t>
    </r>
    <r>
      <rPr>
        <b/>
        <sz val="11"/>
        <color theme="1"/>
        <rFont val="Calibri"/>
        <family val="2"/>
        <scheme val="minor"/>
      </rPr>
      <t xml:space="preserve">Bloom's Level: </t>
    </r>
    <r>
      <rPr>
        <sz val="11"/>
        <color theme="1"/>
        <rFont val="Calibri"/>
        <family val="2"/>
        <scheme val="minor"/>
      </rPr>
      <t>Apply (students reinforce skills or knowledge through practice).</t>
    </r>
  </si>
  <si>
    <t>Student Project</t>
  </si>
  <si>
    <r>
      <rPr>
        <b/>
        <sz val="11"/>
        <color theme="1"/>
        <rFont val="Calibri"/>
        <family val="2"/>
        <scheme val="minor"/>
      </rPr>
      <t xml:space="preserve">Faculty Directed: </t>
    </r>
    <r>
      <rPr>
        <sz val="11"/>
        <color theme="1"/>
        <rFont val="Calibri"/>
        <family val="2"/>
        <scheme val="minor"/>
      </rPr>
      <t xml:space="preserve">Moderate to High; the instructor may set guidelines, objectives, and provide feedback, but students often have autonomy in choosing topics and designing the project.
</t>
    </r>
    <r>
      <rPr>
        <b/>
        <sz val="11"/>
        <color theme="1"/>
        <rFont val="Calibri"/>
        <family val="2"/>
        <scheme val="minor"/>
      </rPr>
      <t>Bloom's Level:</t>
    </r>
    <r>
      <rPr>
        <sz val="11"/>
        <color theme="1"/>
        <rFont val="Calibri"/>
        <family val="2"/>
        <scheme val="minor"/>
      </rPr>
      <t xml:space="preserve"> Analyze, Evaluate, and Create (students engage in critical thinking, problem-solving, and synthesis to design and execute a unique project).</t>
    </r>
  </si>
  <si>
    <t xml:space="preserve">Hands-on simulated active learning </t>
  </si>
  <si>
    <r>
      <rPr>
        <b/>
        <sz val="11"/>
        <color theme="1"/>
        <rFont val="Calibri"/>
        <family val="2"/>
        <scheme val="minor"/>
      </rPr>
      <t>Faculty Directed:</t>
    </r>
    <r>
      <rPr>
        <sz val="11"/>
        <color theme="1"/>
        <rFont val="Calibri"/>
        <family val="2"/>
        <scheme val="minor"/>
      </rPr>
      <t xml:space="preserve"> High; instructor sets up and facilitates simulations.
</t>
    </r>
    <r>
      <rPr>
        <b/>
        <sz val="11"/>
        <color theme="1"/>
        <rFont val="Calibri"/>
        <family val="2"/>
        <scheme val="minor"/>
      </rPr>
      <t xml:space="preserve">Bloom's Level: </t>
    </r>
    <r>
      <rPr>
        <sz val="11"/>
        <color theme="1"/>
        <rFont val="Calibri"/>
        <family val="2"/>
        <scheme val="minor"/>
      </rPr>
      <t>Apply and Analyze (practicing skills in a controlled environment).</t>
    </r>
  </si>
  <si>
    <t>Assessment and Feedback</t>
  </si>
  <si>
    <t>Exam/Quiz</t>
  </si>
  <si>
    <r>
      <rPr>
        <b/>
        <sz val="11"/>
        <rFont val="Calibri"/>
        <family val="2"/>
        <scheme val="minor"/>
      </rPr>
      <t>Faculty Directed:</t>
    </r>
    <r>
      <rPr>
        <sz val="11"/>
        <rFont val="Calibri"/>
        <family val="2"/>
        <scheme val="minor"/>
      </rPr>
      <t xml:space="preserve"> High; instructor designs and administers exams.
</t>
    </r>
    <r>
      <rPr>
        <b/>
        <sz val="11"/>
        <rFont val="Calibri"/>
        <family val="2"/>
        <scheme val="minor"/>
      </rPr>
      <t>Bloom's Level:</t>
    </r>
    <r>
      <rPr>
        <sz val="11"/>
        <rFont val="Calibri"/>
        <family val="2"/>
        <scheme val="minor"/>
      </rPr>
      <t xml:space="preserve"> Remember, Understand, and Apply (demonstrating recall and comprehension).</t>
    </r>
  </si>
  <si>
    <t xml:space="preserve">Self Assesment/Evaluation </t>
  </si>
  <si>
    <r>
      <rPr>
        <b/>
        <sz val="11"/>
        <rFont val="Calibri"/>
        <family val="2"/>
        <scheme val="minor"/>
      </rPr>
      <t xml:space="preserve">Faculty Directed: </t>
    </r>
    <r>
      <rPr>
        <sz val="11"/>
        <rFont val="Calibri"/>
        <family val="2"/>
        <scheme val="minor"/>
      </rPr>
      <t xml:space="preserve">Minimal; instructor provides criteria for assessment.
</t>
    </r>
    <r>
      <rPr>
        <b/>
        <sz val="11"/>
        <rFont val="Calibri"/>
        <family val="2"/>
        <scheme val="minor"/>
      </rPr>
      <t>Bloom's Level:</t>
    </r>
    <r>
      <rPr>
        <sz val="11"/>
        <rFont val="Calibri"/>
        <family val="2"/>
        <scheme val="minor"/>
      </rPr>
      <t xml:space="preserve"> Evaluate (students self-reflect on their skills and growth).</t>
    </r>
  </si>
  <si>
    <t xml:space="preserve">Instructive Feedback </t>
  </si>
  <si>
    <r>
      <rPr>
        <b/>
        <sz val="11"/>
        <rFont val="Calibri"/>
        <family val="2"/>
        <scheme val="minor"/>
      </rPr>
      <t>Faculty Directed:</t>
    </r>
    <r>
      <rPr>
        <sz val="11"/>
        <rFont val="Calibri"/>
        <family val="2"/>
        <scheme val="minor"/>
      </rPr>
      <t xml:space="preserve"> High; instructor provides direct feedback.
</t>
    </r>
    <r>
      <rPr>
        <b/>
        <sz val="11"/>
        <rFont val="Calibri"/>
        <family val="2"/>
        <scheme val="minor"/>
      </rPr>
      <t>Bloom's Level:</t>
    </r>
    <r>
      <rPr>
        <sz val="11"/>
        <rFont val="Calibri"/>
        <family val="2"/>
        <scheme val="minor"/>
      </rPr>
      <t xml:space="preserve"> Evaluate (feedback helps students improve).</t>
    </r>
  </si>
  <si>
    <t xml:space="preserve">Case Analysis/Transcription </t>
  </si>
  <si>
    <r>
      <rPr>
        <b/>
        <sz val="11"/>
        <rFont val="Calibri"/>
        <family val="2"/>
        <scheme val="minor"/>
      </rPr>
      <t>Faculty Directed:</t>
    </r>
    <r>
      <rPr>
        <sz val="11"/>
        <rFont val="Calibri"/>
        <family val="2"/>
        <scheme val="minor"/>
      </rPr>
      <t xml:space="preserve"> High; instructor selects cases and guides analysis.
</t>
    </r>
    <r>
      <rPr>
        <b/>
        <sz val="11"/>
        <rFont val="Calibri"/>
        <family val="2"/>
        <scheme val="minor"/>
      </rPr>
      <t xml:space="preserve">Bloom's Level: </t>
    </r>
    <r>
      <rPr>
        <sz val="11"/>
        <rFont val="Calibri"/>
        <family val="2"/>
        <scheme val="minor"/>
      </rPr>
      <t>Analyze and Evaluate (students critically examine and summarize cases).</t>
    </r>
  </si>
  <si>
    <t xml:space="preserve">Statistical Analysis </t>
  </si>
  <si>
    <r>
      <rPr>
        <b/>
        <sz val="11"/>
        <rFont val="Calibri"/>
        <family val="2"/>
        <scheme val="minor"/>
      </rPr>
      <t>Faculty Directed:</t>
    </r>
    <r>
      <rPr>
        <sz val="11"/>
        <rFont val="Calibri"/>
        <family val="2"/>
        <scheme val="minor"/>
      </rPr>
      <t xml:space="preserve"> Moderate; instructor provides datasets and tools.
</t>
    </r>
    <r>
      <rPr>
        <b/>
        <sz val="11"/>
        <rFont val="Calibri"/>
        <family val="2"/>
        <scheme val="minor"/>
      </rPr>
      <t>Bloom's Level:</t>
    </r>
    <r>
      <rPr>
        <sz val="11"/>
        <rFont val="Calibri"/>
        <family val="2"/>
        <scheme val="minor"/>
      </rPr>
      <t xml:space="preserve"> Apply and Analyze (applying statistical methods to interpret data).</t>
    </r>
  </si>
  <si>
    <t xml:space="preserve">Content Delivery and Review </t>
  </si>
  <si>
    <t xml:space="preserve">Faculty Lecture (per hour) </t>
  </si>
  <si>
    <r>
      <rPr>
        <b/>
        <sz val="11"/>
        <color theme="1"/>
        <rFont val="Calibri"/>
        <family val="2"/>
        <scheme val="minor"/>
      </rPr>
      <t>Faculty Directed:</t>
    </r>
    <r>
      <rPr>
        <sz val="11"/>
        <color theme="1"/>
        <rFont val="Calibri"/>
        <family val="2"/>
        <scheme val="minor"/>
      </rPr>
      <t xml:space="preserve"> High; instructor delivers lecture material.
</t>
    </r>
    <r>
      <rPr>
        <b/>
        <sz val="11"/>
        <color theme="1"/>
        <rFont val="Calibri"/>
        <family val="2"/>
        <scheme val="minor"/>
      </rPr>
      <t xml:space="preserve">Bloom's Level: </t>
    </r>
    <r>
      <rPr>
        <sz val="11"/>
        <color theme="1"/>
        <rFont val="Calibri"/>
        <family val="2"/>
        <scheme val="minor"/>
      </rPr>
      <t>Remember and Understand (students receive foundational knowledge).</t>
    </r>
  </si>
  <si>
    <t xml:space="preserve">Orientation/Review of Resources/Technology </t>
  </si>
  <si>
    <r>
      <rPr>
        <b/>
        <sz val="11"/>
        <color theme="1"/>
        <rFont val="Calibri"/>
        <family val="2"/>
        <scheme val="minor"/>
      </rPr>
      <t xml:space="preserve">Faculty Directed: </t>
    </r>
    <r>
      <rPr>
        <sz val="11"/>
        <color theme="1"/>
        <rFont val="Calibri"/>
        <family val="2"/>
        <scheme val="minor"/>
      </rPr>
      <t xml:space="preserve">High; instructor introduces course tools or resources.
</t>
    </r>
    <r>
      <rPr>
        <b/>
        <sz val="11"/>
        <color theme="1"/>
        <rFont val="Calibri"/>
        <family val="2"/>
        <scheme val="minor"/>
      </rPr>
      <t xml:space="preserve">Bloom's Level: </t>
    </r>
    <r>
      <rPr>
        <sz val="11"/>
        <color theme="1"/>
        <rFont val="Calibri"/>
        <family val="2"/>
        <scheme val="minor"/>
      </rPr>
      <t>Remember and Apply (students learn essential tools).</t>
    </r>
  </si>
  <si>
    <t>Multimedia</t>
  </si>
  <si>
    <r>
      <rPr>
        <b/>
        <sz val="11"/>
        <color theme="1"/>
        <rFont val="Calibri"/>
        <family val="2"/>
        <scheme val="minor"/>
      </rPr>
      <t xml:space="preserve">Faculty Directed: </t>
    </r>
    <r>
      <rPr>
        <sz val="11"/>
        <color theme="1"/>
        <rFont val="Calibri"/>
        <family val="2"/>
        <scheme val="minor"/>
      </rPr>
      <t xml:space="preserve">Moderate; instructor selects and contextualizes multimedia.
</t>
    </r>
    <r>
      <rPr>
        <b/>
        <sz val="11"/>
        <color theme="1"/>
        <rFont val="Calibri"/>
        <family val="2"/>
        <scheme val="minor"/>
      </rPr>
      <t>Bloom's Level:</t>
    </r>
    <r>
      <rPr>
        <sz val="11"/>
        <color theme="1"/>
        <rFont val="Calibri"/>
        <family val="2"/>
        <scheme val="minor"/>
      </rPr>
      <t xml:space="preserve"> Understand and Analyze (students interpret multimedia resources).</t>
    </r>
  </si>
  <si>
    <t>Presentation</t>
  </si>
  <si>
    <r>
      <rPr>
        <b/>
        <sz val="11"/>
        <color theme="1"/>
        <rFont val="Calibri"/>
        <family val="2"/>
        <scheme val="minor"/>
      </rPr>
      <t>Faculty Directed</t>
    </r>
    <r>
      <rPr>
        <sz val="11"/>
        <color theme="1"/>
        <rFont val="Calibri"/>
        <family val="2"/>
        <scheme val="minor"/>
      </rPr>
      <t xml:space="preserve">: Moderate; instructor sets expectations and provides feedback.
</t>
    </r>
    <r>
      <rPr>
        <b/>
        <sz val="11"/>
        <color theme="1"/>
        <rFont val="Calibri"/>
        <family val="2"/>
        <scheme val="minor"/>
      </rPr>
      <t>Bloom's Level:</t>
    </r>
    <r>
      <rPr>
        <sz val="11"/>
        <color theme="1"/>
        <rFont val="Calibri"/>
        <family val="2"/>
        <scheme val="minor"/>
      </rPr>
      <t xml:space="preserve"> Create (students synthesize and present ideas).</t>
    </r>
  </si>
  <si>
    <t>Written and Analytical Work</t>
  </si>
  <si>
    <t>Assignment/Case Study/Narrative Writing</t>
  </si>
  <si>
    <r>
      <rPr>
        <b/>
        <sz val="11"/>
        <color theme="1"/>
        <rFont val="Calibri"/>
        <family val="2"/>
        <scheme val="minor"/>
      </rPr>
      <t>Faculty Directed: Moderate;</t>
    </r>
    <r>
      <rPr>
        <sz val="11"/>
        <color theme="1"/>
        <rFont val="Calibri"/>
        <family val="2"/>
        <scheme val="minor"/>
      </rPr>
      <t xml:space="preserve"> instructor provides instructions and feedback.
</t>
    </r>
    <r>
      <rPr>
        <b/>
        <sz val="11"/>
        <color theme="1"/>
        <rFont val="Calibri"/>
        <family val="2"/>
        <scheme val="minor"/>
      </rPr>
      <t>Bloom's Level:</t>
    </r>
    <r>
      <rPr>
        <sz val="11"/>
        <color theme="1"/>
        <rFont val="Calibri"/>
        <family val="2"/>
        <scheme val="minor"/>
      </rPr>
      <t xml:space="preserve"> Apply, Analyze, and Create (students explore ideas or cases in writing).</t>
    </r>
  </si>
  <si>
    <t>Papers/Essays/Portfolio</t>
  </si>
  <si>
    <r>
      <rPr>
        <b/>
        <sz val="11"/>
        <color theme="1"/>
        <rFont val="Calibri"/>
        <family val="2"/>
        <scheme val="minor"/>
      </rPr>
      <t xml:space="preserve">Faculty Directed: </t>
    </r>
    <r>
      <rPr>
        <sz val="11"/>
        <color theme="1"/>
        <rFont val="Calibri"/>
        <family val="2"/>
        <scheme val="minor"/>
      </rPr>
      <t xml:space="preserve">High; instructor assigns topics, reviews, and assesses.
</t>
    </r>
    <r>
      <rPr>
        <b/>
        <sz val="11"/>
        <color theme="1"/>
        <rFont val="Calibri"/>
        <family val="2"/>
        <scheme val="minor"/>
      </rPr>
      <t xml:space="preserve">Bloom's Level: </t>
    </r>
    <r>
      <rPr>
        <sz val="11"/>
        <color theme="1"/>
        <rFont val="Calibri"/>
        <family val="2"/>
        <scheme val="minor"/>
      </rPr>
      <t>Analyze and Create (developing and organizing complex ideas).</t>
    </r>
  </si>
  <si>
    <r>
      <rPr>
        <b/>
        <sz val="11"/>
        <color theme="1"/>
        <rFont val="Calibri"/>
        <family val="2"/>
        <scheme val="minor"/>
      </rPr>
      <t>Faculty Directed:</t>
    </r>
    <r>
      <rPr>
        <sz val="11"/>
        <color theme="1"/>
        <rFont val="Calibri"/>
        <family val="2"/>
        <scheme val="minor"/>
      </rPr>
      <t xml:space="preserve"> Moderate; instructor guides research parameters.
</t>
    </r>
    <r>
      <rPr>
        <b/>
        <sz val="11"/>
        <color theme="1"/>
        <rFont val="Calibri"/>
        <family val="2"/>
        <scheme val="minor"/>
      </rPr>
      <t xml:space="preserve">Bloom's Level: </t>
    </r>
    <r>
      <rPr>
        <sz val="11"/>
        <color theme="1"/>
        <rFont val="Calibri"/>
        <family val="2"/>
        <scheme val="minor"/>
      </rPr>
      <t>Analyze and Create (students develop independent research).</t>
    </r>
  </si>
  <si>
    <t xml:space="preserve">Average Reading Assignments </t>
  </si>
  <si>
    <r>
      <rPr>
        <b/>
        <sz val="11"/>
        <color theme="1"/>
        <rFont val="Calibri"/>
        <family val="2"/>
        <scheme val="minor"/>
      </rPr>
      <t>Faculty Directed:</t>
    </r>
    <r>
      <rPr>
        <sz val="11"/>
        <color theme="1"/>
        <rFont val="Calibri"/>
        <family val="2"/>
        <scheme val="minor"/>
      </rPr>
      <t xml:space="preserve"> Low; instructor provides reading material.
</t>
    </r>
    <r>
      <rPr>
        <b/>
        <sz val="11"/>
        <color theme="1"/>
        <rFont val="Calibri"/>
        <family val="2"/>
        <scheme val="minor"/>
      </rPr>
      <t xml:space="preserve">Bloom's Level: </t>
    </r>
    <r>
      <rPr>
        <sz val="11"/>
        <color theme="1"/>
        <rFont val="Calibri"/>
        <family val="2"/>
        <scheme val="minor"/>
      </rPr>
      <t>Understand and Analyze (interpreting and applying reading material).</t>
    </r>
  </si>
  <si>
    <t xml:space="preserve">Moderate-to-difficult Reading Assignments </t>
  </si>
  <si>
    <r>
      <rPr>
        <b/>
        <sz val="11"/>
        <color theme="1"/>
        <rFont val="Calibri"/>
        <family val="2"/>
        <scheme val="minor"/>
      </rPr>
      <t xml:space="preserve">Faculty Directed: </t>
    </r>
    <r>
      <rPr>
        <sz val="11"/>
        <color theme="1"/>
        <rFont val="Calibri"/>
        <family val="2"/>
        <scheme val="minor"/>
      </rPr>
      <t xml:space="preserve">Low; instructor assigns complex readings.
</t>
    </r>
    <r>
      <rPr>
        <b/>
        <sz val="11"/>
        <color theme="1"/>
        <rFont val="Calibri"/>
        <family val="2"/>
        <scheme val="minor"/>
      </rPr>
      <t>Bloom's Level:</t>
    </r>
    <r>
      <rPr>
        <sz val="11"/>
        <color theme="1"/>
        <rFont val="Calibri"/>
        <family val="2"/>
        <scheme val="minor"/>
      </rPr>
      <t xml:space="preserve"> Analyze (students engage with advanced material).</t>
    </r>
  </si>
  <si>
    <t xml:space="preserve">* List Adopted from Todd Slover, Granite University </t>
  </si>
  <si>
    <t>Lecture/Seminar/Discussion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</si>
</sst>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1"/>
      <color theme="0"/>
      <name val="Calibri"/>
      <family val="2"/>
      <scheme val="minor"/>
    </font>
    <font>
      <b/>
      <sz val="12"/>
      <color rgb="FF212529"/>
      <name val="Arial"/>
      <family val="2"/>
    </font>
    <font>
      <sz val="12"/>
      <color rgb="FF212529"/>
      <name val="Arial"/>
      <family val="2"/>
    </font>
    <font>
      <b/>
      <sz val="12"/>
      <color theme="0"/>
      <name val="Arial"/>
      <family val="2"/>
    </font>
    <font>
      <u/>
      <sz val="11"/>
      <color theme="10"/>
      <name val="Calibri"/>
      <family val="2"/>
      <scheme val="minor"/>
    </font>
    <font>
      <b/>
      <u/>
      <sz val="11"/>
      <color theme="10"/>
      <name val="Calibri"/>
      <family val="2"/>
      <scheme val="minor"/>
    </font>
    <font>
      <b/>
      <sz val="11"/>
      <color theme="0"/>
      <name val="Calibri"/>
      <family val="2"/>
      <scheme val="minor"/>
    </font>
    <font>
      <sz val="10"/>
      <name val="Arial"/>
      <family val="2"/>
    </font>
    <font>
      <sz val="11"/>
      <color rgb="FFFFDC00"/>
      <name val="Calibri"/>
      <family val="2"/>
      <scheme val="minor"/>
    </font>
    <font>
      <b/>
      <sz val="16"/>
      <color theme="1"/>
      <name val="Calibri"/>
      <family val="2"/>
      <scheme val="minor"/>
    </font>
    <font>
      <b/>
      <sz val="11"/>
      <name val="Calibri"/>
      <family val="2"/>
      <scheme val="minor"/>
    </font>
    <font>
      <sz val="11"/>
      <name val="Calibri"/>
      <family val="2"/>
      <scheme val="minor"/>
    </font>
    <font>
      <sz val="12"/>
      <color rgb="FF000000"/>
      <name val="Usual"/>
      <charset val="1"/>
    </font>
    <font>
      <b/>
      <sz val="20"/>
      <color theme="0"/>
      <name val="Calibri"/>
      <family val="2"/>
      <scheme val="minor"/>
    </font>
    <font>
      <b/>
      <sz val="18"/>
      <color theme="0"/>
      <name val="Calibri"/>
      <family val="2"/>
      <scheme val="minor"/>
    </font>
    <font>
      <b/>
      <sz val="11"/>
      <color rgb="FF0033A0"/>
      <name val="Calibri"/>
      <family val="2"/>
      <scheme val="minor"/>
    </font>
    <font>
      <b/>
      <sz val="22"/>
      <color theme="0"/>
      <name val="Calibri"/>
      <family val="2"/>
      <scheme val="minor"/>
    </font>
    <font>
      <b/>
      <sz val="11"/>
      <color rgb="FF000000"/>
      <name val="Calibri"/>
      <family val="2"/>
      <scheme val="minor"/>
    </font>
    <font>
      <sz val="11"/>
      <color rgb="FF000000"/>
      <name val="Calibri"/>
      <family val="2"/>
      <scheme val="minor"/>
    </font>
    <font>
      <b/>
      <sz val="11"/>
      <color rgb="FF000000"/>
      <name val="Calibri"/>
      <family val="2"/>
    </font>
    <font>
      <sz val="11"/>
      <color rgb="FF000000"/>
      <name val="Calibri"/>
      <family val="2"/>
    </font>
    <font>
      <sz val="11"/>
      <color rgb="FF0033A0"/>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FFFFFF"/>
        <bgColor indexed="64"/>
      </patternFill>
    </fill>
    <fill>
      <patternFill patternType="solid">
        <fgColor rgb="FF0033A0"/>
        <bgColor indexed="64"/>
      </patternFill>
    </fill>
    <fill>
      <patternFill patternType="solid">
        <fgColor theme="0"/>
        <bgColor indexed="64"/>
      </patternFill>
    </fill>
    <fill>
      <patternFill patternType="solid">
        <fgColor theme="3" tint="-0.499984740745262"/>
        <bgColor indexed="64"/>
      </patternFill>
    </fill>
    <fill>
      <patternFill patternType="solid">
        <fgColor theme="1"/>
        <bgColor indexed="64"/>
      </patternFill>
    </fill>
    <fill>
      <patternFill patternType="solid">
        <fgColor theme="0" tint="-0.249977111117893"/>
        <bgColor indexed="64"/>
      </patternFill>
    </fill>
    <fill>
      <patternFill patternType="solid">
        <fgColor theme="4" tint="0.399975585192419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bottom style="medium">
        <color rgb="FF000000"/>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8" fillId="0" borderId="0" applyNumberFormat="0" applyFill="0" applyBorder="0" applyAlignment="0" applyProtection="0"/>
    <xf numFmtId="0" fontId="11" fillId="0" borderId="0"/>
  </cellStyleXfs>
  <cellXfs count="161">
    <xf numFmtId="0" fontId="0" fillId="0" borderId="0" xfId="0"/>
    <xf numFmtId="0" fontId="1" fillId="0" borderId="0" xfId="0" applyFont="1"/>
    <xf numFmtId="0" fontId="0" fillId="3" borderId="0" xfId="0" applyFill="1"/>
    <xf numFmtId="0" fontId="1" fillId="3" borderId="0" xfId="0" applyFont="1" applyFill="1"/>
    <xf numFmtId="0" fontId="0" fillId="3" borderId="1" xfId="0" applyFill="1" applyBorder="1"/>
    <xf numFmtId="164" fontId="0" fillId="0" borderId="0" xfId="0" applyNumberFormat="1"/>
    <xf numFmtId="0" fontId="0" fillId="4" borderId="2" xfId="0" applyFill="1" applyBorder="1" applyAlignment="1">
      <alignment horizontal="center"/>
    </xf>
    <xf numFmtId="164" fontId="0" fillId="4" borderId="2" xfId="0" applyNumberFormat="1" applyFill="1" applyBorder="1" applyAlignment="1">
      <alignment horizontal="center"/>
    </xf>
    <xf numFmtId="0" fontId="1" fillId="4" borderId="0" xfId="0" applyFont="1" applyFill="1" applyAlignment="1">
      <alignment horizontal="center" wrapText="1"/>
    </xf>
    <xf numFmtId="0" fontId="0" fillId="0" borderId="2" xfId="0" applyBorder="1" applyAlignment="1">
      <alignment horizontal="center"/>
    </xf>
    <xf numFmtId="0" fontId="1" fillId="2" borderId="0" xfId="0" applyFont="1" applyFill="1"/>
    <xf numFmtId="0" fontId="0" fillId="2" borderId="0" xfId="0" applyFill="1" applyAlignment="1">
      <alignment horizontal="center" wrapText="1"/>
    </xf>
    <xf numFmtId="0" fontId="0" fillId="2" borderId="2" xfId="0" applyFill="1" applyBorder="1" applyAlignment="1">
      <alignment horizontal="center"/>
    </xf>
    <xf numFmtId="0" fontId="0" fillId="0" borderId="2" xfId="0" applyBorder="1"/>
    <xf numFmtId="0" fontId="1" fillId="2" borderId="2" xfId="0" applyFont="1" applyFill="1" applyBorder="1"/>
    <xf numFmtId="0" fontId="0" fillId="2" borderId="2" xfId="0" applyFill="1" applyBorder="1" applyAlignment="1">
      <alignment horizontal="center" wrapText="1"/>
    </xf>
    <xf numFmtId="0" fontId="1" fillId="4" borderId="2" xfId="0" applyFont="1" applyFill="1" applyBorder="1" applyAlignment="1">
      <alignment horizontal="center" wrapText="1"/>
    </xf>
    <xf numFmtId="0" fontId="0" fillId="0" borderId="2" xfId="0" applyBorder="1" applyAlignment="1">
      <alignment horizontal="center" wrapText="1"/>
    </xf>
    <xf numFmtId="0" fontId="4" fillId="6" borderId="1" xfId="0" applyFont="1" applyFill="1" applyBorder="1" applyAlignment="1">
      <alignment horizontal="center" wrapText="1"/>
    </xf>
    <xf numFmtId="0" fontId="0" fillId="0" borderId="0" xfId="0" applyAlignment="1">
      <alignment wrapText="1"/>
    </xf>
    <xf numFmtId="0" fontId="0" fillId="6" borderId="0" xfId="0" applyFill="1"/>
    <xf numFmtId="0" fontId="4" fillId="6" borderId="0" xfId="0" applyFont="1" applyFill="1"/>
    <xf numFmtId="0" fontId="4" fillId="6" borderId="0" xfId="0" applyFont="1" applyFill="1" applyAlignment="1">
      <alignment horizontal="right"/>
    </xf>
    <xf numFmtId="164" fontId="0" fillId="6" borderId="0" xfId="0" applyNumberFormat="1" applyFill="1"/>
    <xf numFmtId="164" fontId="12" fillId="6" borderId="0" xfId="0" applyNumberFormat="1" applyFont="1" applyFill="1"/>
    <xf numFmtId="0" fontId="4" fillId="6" borderId="0" xfId="0" applyFont="1" applyFill="1" applyAlignment="1">
      <alignment horizontal="center"/>
    </xf>
    <xf numFmtId="0" fontId="0" fillId="3" borderId="1" xfId="0" applyFill="1" applyBorder="1" applyAlignment="1">
      <alignment wrapText="1"/>
    </xf>
    <xf numFmtId="0" fontId="0" fillId="7" borderId="0" xfId="0" applyFill="1"/>
    <xf numFmtId="0" fontId="1" fillId="7" borderId="0" xfId="0" applyFont="1" applyFill="1" applyAlignment="1">
      <alignment horizontal="right" vertical="top"/>
    </xf>
    <xf numFmtId="0" fontId="0" fillId="7" borderId="0" xfId="0" applyFill="1" applyAlignment="1">
      <alignment horizontal="center" vertical="center" wrapText="1"/>
    </xf>
    <xf numFmtId="0" fontId="2" fillId="7" borderId="0" xfId="0" applyFont="1" applyFill="1"/>
    <xf numFmtId="0" fontId="3" fillId="7" borderId="0" xfId="0" applyFont="1" applyFill="1"/>
    <xf numFmtId="0" fontId="6" fillId="5" borderId="0" xfId="0" applyFont="1" applyFill="1" applyAlignment="1">
      <alignment horizontal="left" vertical="center" wrapText="1"/>
    </xf>
    <xf numFmtId="0" fontId="0" fillId="0" borderId="8" xfId="0" applyBorder="1"/>
    <xf numFmtId="0" fontId="4" fillId="6" borderId="0" xfId="0" applyFont="1" applyFill="1" applyAlignment="1">
      <alignment horizontal="center" vertical="center" wrapText="1"/>
    </xf>
    <xf numFmtId="0" fontId="0" fillId="3" borderId="0" xfId="0" applyFill="1" applyAlignment="1">
      <alignment horizontal="right"/>
    </xf>
    <xf numFmtId="0" fontId="1" fillId="3" borderId="0" xfId="0" applyFont="1" applyFill="1" applyAlignment="1">
      <alignment horizontal="right" vertical="top"/>
    </xf>
    <xf numFmtId="0" fontId="2" fillId="3" borderId="0" xfId="0" applyFont="1" applyFill="1"/>
    <xf numFmtId="0" fontId="0" fillId="3" borderId="0" xfId="0" applyFill="1" applyAlignment="1">
      <alignment horizontal="center" vertical="center" wrapText="1"/>
    </xf>
    <xf numFmtId="0" fontId="0" fillId="3" borderId="6" xfId="0"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wrapText="1"/>
    </xf>
    <xf numFmtId="0" fontId="6" fillId="3" borderId="2" xfId="0" applyFont="1" applyFill="1" applyBorder="1" applyAlignment="1">
      <alignment horizontal="left" vertical="center" wrapText="1"/>
    </xf>
    <xf numFmtId="0" fontId="6" fillId="3" borderId="2" xfId="0" applyFont="1" applyFill="1" applyBorder="1" applyAlignment="1">
      <alignment horizontal="center" vertical="center"/>
    </xf>
    <xf numFmtId="0" fontId="5" fillId="3" borderId="2" xfId="0" applyFont="1" applyFill="1" applyBorder="1" applyAlignment="1">
      <alignment horizontal="left" vertical="center" wrapText="1"/>
    </xf>
    <xf numFmtId="0" fontId="5" fillId="3" borderId="2" xfId="0" applyFont="1" applyFill="1" applyBorder="1" applyAlignment="1">
      <alignment horizontal="center" vertical="center"/>
    </xf>
    <xf numFmtId="0" fontId="7" fillId="6" borderId="3" xfId="0" applyFont="1" applyFill="1" applyBorder="1" applyAlignment="1">
      <alignment horizontal="center" vertical="center" wrapText="1"/>
    </xf>
    <xf numFmtId="0" fontId="10" fillId="6" borderId="0" xfId="0" applyFont="1" applyFill="1"/>
    <xf numFmtId="0" fontId="13" fillId="0" borderId="0" xfId="0" applyFont="1" applyAlignment="1">
      <alignment horizontal="center"/>
    </xf>
    <xf numFmtId="0" fontId="0" fillId="6" borderId="0" xfId="0" applyFill="1" applyAlignment="1">
      <alignment wrapText="1"/>
    </xf>
    <xf numFmtId="0" fontId="0" fillId="0" borderId="0" xfId="0" applyAlignment="1">
      <alignment vertical="top" wrapText="1"/>
    </xf>
    <xf numFmtId="0" fontId="10" fillId="6" borderId="0" xfId="0" applyFont="1" applyFill="1" applyAlignment="1">
      <alignment horizontal="center" vertical="center"/>
    </xf>
    <xf numFmtId="0" fontId="10" fillId="6" borderId="0" xfId="0" applyFont="1" applyFill="1" applyAlignment="1">
      <alignment horizontal="left" vertical="top" wrapText="1"/>
    </xf>
    <xf numFmtId="0" fontId="15" fillId="6" borderId="0" xfId="0" applyFont="1" applyFill="1" applyAlignment="1">
      <alignment horizontal="left" vertical="top" wrapText="1"/>
    </xf>
    <xf numFmtId="0" fontId="0" fillId="0" borderId="2" xfId="0" applyBorder="1" applyAlignment="1">
      <alignment horizontal="center" vertical="center"/>
    </xf>
    <xf numFmtId="0" fontId="0" fillId="0" borderId="2" xfId="0" applyBorder="1" applyAlignment="1">
      <alignment horizontal="left" vertical="top" wrapText="1"/>
    </xf>
    <xf numFmtId="0" fontId="15" fillId="0" borderId="2" xfId="0" applyFont="1" applyBorder="1" applyAlignment="1">
      <alignment horizontal="left" vertical="top" wrapText="1"/>
    </xf>
    <xf numFmtId="0" fontId="0" fillId="0" borderId="2" xfId="0" applyBorder="1" applyAlignment="1">
      <alignment horizontal="left" vertical="center" wrapText="1"/>
    </xf>
    <xf numFmtId="0" fontId="2" fillId="0" borderId="18" xfId="0" applyFont="1" applyBorder="1" applyAlignment="1">
      <alignment horizontal="center" vertical="center"/>
    </xf>
    <xf numFmtId="0" fontId="5" fillId="0" borderId="0" xfId="0" applyFont="1" applyAlignment="1">
      <alignment horizontal="left" vertical="center" wrapText="1"/>
    </xf>
    <xf numFmtId="0" fontId="0" fillId="11" borderId="0" xfId="0" applyFill="1"/>
    <xf numFmtId="0" fontId="0" fillId="0" borderId="0" xfId="0" applyAlignment="1">
      <alignment horizontal="center" vertical="center" wrapText="1"/>
    </xf>
    <xf numFmtId="0" fontId="4" fillId="0" borderId="0" xfId="0" applyFont="1"/>
    <xf numFmtId="0" fontId="0" fillId="6" borderId="26" xfId="0" applyFill="1" applyBorder="1"/>
    <xf numFmtId="164" fontId="12" fillId="0" borderId="0" xfId="0" applyNumberFormat="1" applyFont="1"/>
    <xf numFmtId="0" fontId="0" fillId="0" borderId="0" xfId="0" applyAlignment="1">
      <alignment horizontal="right"/>
    </xf>
    <xf numFmtId="0" fontId="0" fillId="11" borderId="0" xfId="0" applyFill="1" applyAlignment="1">
      <alignment horizontal="left" vertical="top" wrapText="1"/>
    </xf>
    <xf numFmtId="0" fontId="24" fillId="2" borderId="2" xfId="0" applyFont="1" applyFill="1" applyBorder="1" applyAlignment="1">
      <alignment horizontal="center" wrapText="1"/>
    </xf>
    <xf numFmtId="0" fontId="24" fillId="2" borderId="0" xfId="0" applyFont="1" applyFill="1" applyAlignment="1">
      <alignment horizontal="center" wrapText="1"/>
    </xf>
    <xf numFmtId="0" fontId="23" fillId="4" borderId="0" xfId="0" applyFont="1" applyFill="1" applyAlignment="1">
      <alignment horizontal="center" wrapText="1"/>
    </xf>
    <xf numFmtId="0" fontId="23" fillId="4" borderId="2" xfId="0" applyFont="1" applyFill="1" applyBorder="1" applyAlignment="1">
      <alignment horizontal="center" wrapText="1"/>
    </xf>
    <xf numFmtId="0" fontId="0" fillId="0" borderId="19" xfId="0" applyBorder="1" applyAlignment="1">
      <alignment horizontal="center" vertical="center" wrapText="1"/>
    </xf>
    <xf numFmtId="0" fontId="0" fillId="0" borderId="0" xfId="0" applyAlignment="1">
      <alignment horizontal="center"/>
    </xf>
    <xf numFmtId="0" fontId="4" fillId="6" borderId="8" xfId="0" applyFont="1" applyFill="1" applyBorder="1" applyAlignment="1">
      <alignment horizontal="center" wrapText="1"/>
    </xf>
    <xf numFmtId="0" fontId="10" fillId="0" borderId="0" xfId="0" applyFont="1"/>
    <xf numFmtId="0" fontId="10" fillId="0" borderId="0" xfId="0" applyFont="1" applyAlignment="1">
      <alignment vertical="center" wrapText="1"/>
    </xf>
    <xf numFmtId="0" fontId="19" fillId="0" borderId="0" xfId="0" applyFont="1" applyAlignment="1">
      <alignment horizontal="center"/>
    </xf>
    <xf numFmtId="0" fontId="4" fillId="3" borderId="0" xfId="0" applyFont="1" applyFill="1"/>
    <xf numFmtId="0" fontId="4" fillId="6" borderId="0" xfId="0" applyFont="1" applyFill="1" applyAlignment="1">
      <alignment horizontal="right" indent="3"/>
    </xf>
    <xf numFmtId="0" fontId="0" fillId="6" borderId="0" xfId="0" applyFill="1" applyAlignment="1">
      <alignment horizontal="right" indent="3"/>
    </xf>
    <xf numFmtId="164" fontId="12" fillId="6" borderId="25" xfId="0" applyNumberFormat="1" applyFont="1" applyFill="1" applyBorder="1"/>
    <xf numFmtId="0" fontId="4" fillId="0" borderId="0" xfId="0" applyFont="1" applyAlignment="1">
      <alignment horizontal="right"/>
    </xf>
    <xf numFmtId="0" fontId="4" fillId="6" borderId="25" xfId="0" applyFont="1" applyFill="1" applyBorder="1"/>
    <xf numFmtId="1" fontId="19" fillId="3" borderId="2" xfId="0" applyNumberFormat="1" applyFont="1" applyFill="1" applyBorder="1" applyAlignment="1">
      <alignment horizontal="center"/>
    </xf>
    <xf numFmtId="0" fontId="25" fillId="6" borderId="0" xfId="0" applyFont="1" applyFill="1"/>
    <xf numFmtId="0" fontId="12" fillId="6" borderId="2" xfId="0" applyFont="1" applyFill="1" applyBorder="1" applyAlignment="1">
      <alignment horizontal="center"/>
    </xf>
    <xf numFmtId="0" fontId="2" fillId="6" borderId="0" xfId="0" applyFont="1" applyFill="1"/>
    <xf numFmtId="0" fontId="19" fillId="3" borderId="29" xfId="0" applyFont="1" applyFill="1" applyBorder="1" applyAlignment="1">
      <alignment horizontal="center"/>
    </xf>
    <xf numFmtId="0" fontId="19" fillId="3" borderId="10" xfId="0" applyFont="1" applyFill="1" applyBorder="1" applyAlignment="1">
      <alignment horizontal="center"/>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2" xfId="0" applyBorder="1" applyAlignment="1" applyProtection="1">
      <alignment horizontal="center"/>
      <protection locked="0"/>
    </xf>
    <xf numFmtId="0" fontId="0" fillId="3" borderId="1" xfId="0" applyFill="1" applyBorder="1" applyAlignment="1">
      <alignment horizontal="center"/>
    </xf>
    <xf numFmtId="0" fontId="0" fillId="3" borderId="8" xfId="0" applyFill="1" applyBorder="1" applyAlignment="1">
      <alignment horizontal="center"/>
    </xf>
    <xf numFmtId="0" fontId="0" fillId="3" borderId="9" xfId="0" applyFill="1" applyBorder="1" applyAlignment="1">
      <alignment horizontal="center"/>
    </xf>
    <xf numFmtId="0" fontId="0" fillId="3" borderId="28" xfId="0" applyFill="1" applyBorder="1" applyAlignment="1">
      <alignment horizontal="center"/>
    </xf>
    <xf numFmtId="0" fontId="4" fillId="6" borderId="2" xfId="0" applyFont="1" applyFill="1" applyBorder="1" applyAlignment="1" applyProtection="1">
      <alignment horizontal="center"/>
      <protection locked="0"/>
    </xf>
    <xf numFmtId="0" fontId="4" fillId="9" borderId="0" xfId="0" applyFont="1" applyFill="1" applyAlignment="1">
      <alignment horizontal="center" vertical="center" wrapText="1"/>
    </xf>
    <xf numFmtId="0" fontId="4" fillId="9" borderId="0" xfId="0" applyFont="1" applyFill="1" applyAlignment="1">
      <alignment horizontal="center" vertical="center"/>
    </xf>
    <xf numFmtId="0" fontId="0" fillId="11" borderId="0" xfId="0" applyFill="1" applyAlignment="1">
      <alignment horizontal="left" vertical="top"/>
    </xf>
    <xf numFmtId="0" fontId="24" fillId="11" borderId="7" xfId="0" applyFont="1" applyFill="1" applyBorder="1" applyAlignment="1">
      <alignment horizontal="center" vertical="center" wrapText="1"/>
    </xf>
    <xf numFmtId="0" fontId="0" fillId="11" borderId="7" xfId="0" applyFill="1" applyBorder="1" applyAlignment="1">
      <alignment horizontal="center" vertical="center"/>
    </xf>
    <xf numFmtId="0" fontId="22" fillId="3" borderId="27"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0" fillId="3" borderId="7" xfId="0" applyFill="1" applyBorder="1" applyAlignment="1">
      <alignment horizontal="center" vertical="center"/>
    </xf>
    <xf numFmtId="0" fontId="4" fillId="9" borderId="19" xfId="0" applyFont="1" applyFill="1" applyBorder="1" applyAlignment="1">
      <alignment horizontal="center" vertical="center" textRotation="90" wrapText="1"/>
    </xf>
    <xf numFmtId="0" fontId="4" fillId="9" borderId="18" xfId="0" applyFont="1" applyFill="1" applyBorder="1" applyAlignment="1">
      <alignment horizontal="center" vertical="center" textRotation="90" wrapText="1"/>
    </xf>
    <xf numFmtId="0" fontId="4" fillId="9" borderId="20" xfId="0" applyFont="1" applyFill="1" applyBorder="1" applyAlignment="1">
      <alignment horizontal="center" vertical="center" textRotation="90"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0" xfId="0"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7" borderId="20" xfId="0" applyFill="1" applyBorder="1" applyAlignment="1">
      <alignment horizontal="center" vertical="center" wrapText="1"/>
    </xf>
    <xf numFmtId="0" fontId="17" fillId="6" borderId="0" xfId="0" applyFont="1" applyFill="1" applyAlignment="1">
      <alignment horizontal="center" wrapText="1"/>
    </xf>
    <xf numFmtId="0" fontId="4" fillId="6" borderId="0" xfId="0" applyFont="1" applyFill="1" applyAlignment="1">
      <alignment horizontal="right"/>
    </xf>
    <xf numFmtId="0" fontId="0" fillId="11" borderId="0" xfId="0" applyFill="1" applyAlignment="1">
      <alignment horizontal="left" vertical="top" wrapText="1"/>
    </xf>
    <xf numFmtId="0" fontId="0" fillId="3" borderId="0" xfId="0" applyFill="1" applyAlignment="1">
      <alignment horizontal="left"/>
    </xf>
    <xf numFmtId="0" fontId="4" fillId="6" borderId="0" xfId="0" applyFont="1" applyFill="1" applyAlignment="1">
      <alignment horizontal="center" wrapText="1"/>
    </xf>
    <xf numFmtId="0" fontId="23" fillId="10" borderId="0" xfId="0" applyFont="1" applyFill="1" applyAlignment="1">
      <alignment horizontal="center" vertical="center" wrapText="1"/>
    </xf>
    <xf numFmtId="0" fontId="23" fillId="10" borderId="6" xfId="0" applyFont="1" applyFill="1" applyBorder="1" applyAlignment="1">
      <alignment horizontal="center" vertical="center" wrapText="1"/>
    </xf>
    <xf numFmtId="0" fontId="10" fillId="8" borderId="0" xfId="0" applyFont="1" applyFill="1" applyAlignment="1">
      <alignment horizontal="center"/>
    </xf>
    <xf numFmtId="0" fontId="0" fillId="10" borderId="0" xfId="0" applyFill="1" applyAlignment="1">
      <alignment horizontal="center" wrapText="1"/>
    </xf>
    <xf numFmtId="0" fontId="0" fillId="3" borderId="6" xfId="0" applyFill="1" applyBorder="1" applyAlignment="1">
      <alignment horizontal="center" vertical="center" wrapText="1"/>
    </xf>
    <xf numFmtId="0" fontId="22"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4" fillId="0" borderId="0" xfId="0" applyFont="1" applyAlignment="1">
      <alignment horizontal="right"/>
    </xf>
    <xf numFmtId="0" fontId="4" fillId="6" borderId="0" xfId="0" applyFont="1" applyFill="1" applyAlignment="1">
      <alignment horizontal="center"/>
    </xf>
    <xf numFmtId="0" fontId="4" fillId="6" borderId="7" xfId="0" applyFont="1" applyFill="1" applyBorder="1" applyAlignment="1">
      <alignment horizontal="center"/>
    </xf>
    <xf numFmtId="0" fontId="18" fillId="6" borderId="0" xfId="0" applyFont="1" applyFill="1" applyAlignment="1">
      <alignment horizontal="center"/>
    </xf>
    <xf numFmtId="0" fontId="2" fillId="3" borderId="0" xfId="0" applyFont="1" applyFill="1" applyAlignment="1">
      <alignment horizontal="center"/>
    </xf>
    <xf numFmtId="0" fontId="4" fillId="6" borderId="25" xfId="0" applyFont="1" applyFill="1" applyBorder="1" applyAlignment="1">
      <alignment horizontal="right"/>
    </xf>
    <xf numFmtId="0" fontId="1" fillId="7" borderId="0" xfId="0" applyFont="1" applyFill="1" applyAlignment="1">
      <alignment horizontal="center"/>
    </xf>
    <xf numFmtId="0" fontId="0" fillId="7" borderId="0" xfId="0" applyFill="1" applyAlignment="1">
      <alignment horizontal="center"/>
    </xf>
    <xf numFmtId="0" fontId="4" fillId="6" borderId="30" xfId="0" applyFont="1" applyFill="1" applyBorder="1" applyAlignment="1" applyProtection="1">
      <alignment horizontal="center"/>
      <protection locked="0"/>
    </xf>
    <xf numFmtId="0" fontId="4" fillId="6" borderId="31" xfId="0" applyFont="1" applyFill="1" applyBorder="1" applyAlignment="1" applyProtection="1">
      <alignment horizontal="center"/>
      <protection locked="0"/>
    </xf>
    <xf numFmtId="0" fontId="0" fillId="11" borderId="0" xfId="0" applyFill="1" applyAlignment="1">
      <alignment horizontal="left" wrapText="1"/>
    </xf>
    <xf numFmtId="0" fontId="0" fillId="0" borderId="0" xfId="0" applyAlignment="1">
      <alignment horizontal="center"/>
    </xf>
    <xf numFmtId="0" fontId="0" fillId="0" borderId="0" xfId="0" applyAlignment="1">
      <alignment horizontal="left" vertical="top" wrapText="1"/>
    </xf>
    <xf numFmtId="0" fontId="8" fillId="3" borderId="4" xfId="1" applyFill="1" applyBorder="1" applyAlignment="1">
      <alignment horizontal="left" vertical="top" wrapText="1"/>
    </xf>
    <xf numFmtId="0" fontId="8" fillId="3" borderId="5" xfId="1" applyFill="1" applyBorder="1" applyAlignment="1">
      <alignment horizontal="left" vertical="top" wrapText="1"/>
    </xf>
    <xf numFmtId="0" fontId="20" fillId="6" borderId="0" xfId="0" applyFont="1" applyFill="1" applyAlignment="1">
      <alignment horizontal="center"/>
    </xf>
    <xf numFmtId="0" fontId="0" fillId="3" borderId="0" xfId="0" applyFill="1" applyAlignment="1">
      <alignment horizontal="left" vertical="top" wrapText="1"/>
    </xf>
    <xf numFmtId="0" fontId="16" fillId="5" borderId="0" xfId="0" applyFont="1" applyFill="1" applyAlignment="1">
      <alignment horizont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16" xfId="0" applyBorder="1" applyAlignment="1">
      <alignment horizontal="left" vertical="center" wrapText="1"/>
    </xf>
    <xf numFmtId="0" fontId="0" fillId="0" borderId="23" xfId="0" applyBorder="1" applyAlignment="1">
      <alignment horizontal="left" vertical="center" wrapText="1"/>
    </xf>
    <xf numFmtId="0" fontId="0" fillId="0" borderId="0" xfId="0" applyAlignment="1">
      <alignment horizontal="left" vertical="center" wrapText="1"/>
    </xf>
    <xf numFmtId="0" fontId="0" fillId="0" borderId="7"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17" xfId="0" applyBorder="1" applyAlignment="1">
      <alignment horizontal="left" vertical="center" wrapText="1"/>
    </xf>
    <xf numFmtId="20" fontId="0" fillId="0" borderId="0" xfId="0" applyNumberFormat="1" applyProtection="1">
      <protection locked="0"/>
    </xf>
  </cellXfs>
  <cellStyles count="3">
    <cellStyle name="Hyperlink" xfId="1" builtinId="8"/>
    <cellStyle name="Normal" xfId="0" builtinId="0"/>
    <cellStyle name="Normal 2" xfId="2" xr:uid="{A72BDEF5-7F66-48B6-B311-25ABE6E0503F}"/>
  </cellStyles>
  <dxfs count="0"/>
  <tableStyles count="0" defaultTableStyle="TableStyleMedium2" defaultPivotStyle="PivotStyleLight16"/>
  <colors>
    <mruColors>
      <color rgb="FFFFDC00"/>
      <color rgb="FF0033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371475</xdr:colOff>
      <xdr:row>3</xdr:row>
      <xdr:rowOff>19050</xdr:rowOff>
    </xdr:from>
    <xdr:to>
      <xdr:col>6</xdr:col>
      <xdr:colOff>972978</xdr:colOff>
      <xdr:row>3</xdr:row>
      <xdr:rowOff>2158393</xdr:rowOff>
    </xdr:to>
    <xdr:pic>
      <xdr:nvPicPr>
        <xdr:cNvPr id="3" name="Picture 2">
          <a:extLst>
            <a:ext uri="{FF2B5EF4-FFF2-40B4-BE49-F238E27FC236}">
              <a16:creationId xmlns:a16="http://schemas.microsoft.com/office/drawing/2014/main" id="{BC7C3E48-3814-08A0-8DD6-51A1DDDAF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33675" y="685800"/>
          <a:ext cx="4524375" cy="2134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619125</xdr:colOff>
      <xdr:row>21</xdr:row>
      <xdr:rowOff>0</xdr:rowOff>
    </xdr:from>
    <xdr:to>
      <xdr:col>8</xdr:col>
      <xdr:colOff>1168559</xdr:colOff>
      <xdr:row>22</xdr:row>
      <xdr:rowOff>3314700</xdr:rowOff>
    </xdr:to>
    <xdr:pic>
      <xdr:nvPicPr>
        <xdr:cNvPr id="5" name="Picture 4">
          <a:extLst>
            <a:ext uri="{FF2B5EF4-FFF2-40B4-BE49-F238E27FC236}">
              <a16:creationId xmlns:a16="http://schemas.microsoft.com/office/drawing/2014/main" id="{592ACCDD-24FD-7BFE-7BCD-723D75B1EA9A}"/>
            </a:ext>
            <a:ext uri="{147F2762-F138-4A5C-976F-8EAC2B608ADB}">
              <a16:predDERef xmlns:a16="http://schemas.microsoft.com/office/drawing/2014/main" pred="{C022802A-4D46-A291-F82C-CDB2C773DA59}"/>
            </a:ext>
          </a:extLst>
        </xdr:cNvPr>
        <xdr:cNvPicPr>
          <a:picLocks noChangeAspect="1"/>
        </xdr:cNvPicPr>
      </xdr:nvPicPr>
      <xdr:blipFill>
        <a:blip xmlns:r="http://schemas.openxmlformats.org/officeDocument/2006/relationships" r:embed="rId2"/>
        <a:stretch>
          <a:fillRect/>
        </a:stretch>
      </xdr:blipFill>
      <xdr:spPr>
        <a:xfrm>
          <a:off x="3076575" y="10220325"/>
          <a:ext cx="7800975" cy="35052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cat.wfu.edu/resources/tools/estimator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E592-D166-4269-BD31-CA75C5E7291F}">
  <dimension ref="A1:J30"/>
  <sheetViews>
    <sheetView workbookViewId="0">
      <selection activeCell="C12" sqref="C12"/>
    </sheetView>
  </sheetViews>
  <sheetFormatPr defaultRowHeight="14.5"/>
  <cols>
    <col min="1" max="1" width="23.7265625" customWidth="1"/>
    <col min="2" max="2" width="41.54296875" customWidth="1"/>
    <col min="3" max="3" width="23" customWidth="1"/>
    <col min="4" max="4" width="57.26953125" customWidth="1"/>
    <col min="5" max="5" width="12.26953125" customWidth="1"/>
    <col min="6" max="6" width="20.7265625" customWidth="1"/>
    <col min="7" max="7" width="16" customWidth="1"/>
    <col min="8" max="8" width="39.81640625" customWidth="1"/>
  </cols>
  <sheetData>
    <row r="1" spans="1:10">
      <c r="A1" s="105" t="s">
        <v>0</v>
      </c>
      <c r="B1" s="105"/>
      <c r="C1" s="105"/>
      <c r="D1" s="105"/>
      <c r="E1" s="105"/>
      <c r="F1" s="105"/>
      <c r="G1" s="105"/>
      <c r="H1" s="105"/>
    </row>
    <row r="2" spans="1:10">
      <c r="A2" s="105"/>
      <c r="B2" s="105"/>
      <c r="C2" s="105"/>
      <c r="D2" s="105"/>
      <c r="E2" s="105"/>
      <c r="F2" s="105"/>
      <c r="G2" s="105"/>
      <c r="H2" s="105"/>
    </row>
    <row r="4" spans="1:10" ht="58.5" thickBot="1">
      <c r="B4" s="62"/>
      <c r="C4" s="34" t="s">
        <v>1</v>
      </c>
      <c r="D4" s="34" t="s">
        <v>2</v>
      </c>
      <c r="E4" s="34"/>
      <c r="F4" s="34" t="s">
        <v>3</v>
      </c>
      <c r="G4" s="34" t="s">
        <v>4</v>
      </c>
      <c r="H4" s="34" t="s">
        <v>5</v>
      </c>
    </row>
    <row r="5" spans="1:10" ht="30.75" customHeight="1" thickBot="1">
      <c r="A5" s="103" t="s">
        <v>6</v>
      </c>
      <c r="B5" s="108" t="s">
        <v>7</v>
      </c>
      <c r="C5" s="40" t="s">
        <v>8</v>
      </c>
      <c r="D5" s="40" t="s">
        <v>9</v>
      </c>
      <c r="E5" s="114"/>
      <c r="F5" s="114">
        <v>1</v>
      </c>
      <c r="G5" s="114">
        <v>2</v>
      </c>
      <c r="H5" s="114" t="s">
        <v>10</v>
      </c>
    </row>
    <row r="6" spans="1:10" ht="44" thickBot="1">
      <c r="A6" s="104"/>
      <c r="B6" s="110"/>
      <c r="C6" s="40" t="s">
        <v>11</v>
      </c>
      <c r="D6" s="40" t="s">
        <v>12</v>
      </c>
      <c r="E6" s="115"/>
      <c r="F6" s="115"/>
      <c r="G6" s="115"/>
      <c r="H6" s="115"/>
    </row>
    <row r="7" spans="1:10" ht="44" thickBot="1">
      <c r="A7" s="104"/>
      <c r="B7" s="110"/>
      <c r="C7" s="40" t="s">
        <v>13</v>
      </c>
      <c r="D7" s="40" t="s">
        <v>14</v>
      </c>
      <c r="E7" s="115"/>
      <c r="F7" s="115"/>
      <c r="G7" s="115"/>
      <c r="H7" s="115"/>
    </row>
    <row r="8" spans="1:10" ht="29.5" thickBot="1">
      <c r="A8" s="104"/>
      <c r="B8" s="110"/>
      <c r="C8" s="40" t="s">
        <v>15</v>
      </c>
      <c r="D8" s="40" t="s">
        <v>16</v>
      </c>
      <c r="E8" s="115"/>
      <c r="F8" s="115"/>
      <c r="G8" s="115"/>
      <c r="H8" s="115"/>
    </row>
    <row r="9" spans="1:10" ht="44" thickBot="1">
      <c r="A9" s="104"/>
      <c r="B9" s="110"/>
      <c r="C9" s="40" t="s">
        <v>17</v>
      </c>
      <c r="D9" s="40" t="s">
        <v>18</v>
      </c>
      <c r="E9" s="116"/>
      <c r="F9" s="116"/>
      <c r="G9" s="116"/>
      <c r="H9" s="116"/>
    </row>
    <row r="10" spans="1:10" ht="84" customHeight="1" thickBot="1">
      <c r="A10" s="104"/>
      <c r="B10" s="108" t="s">
        <v>19</v>
      </c>
      <c r="C10" s="40" t="s">
        <v>20</v>
      </c>
      <c r="D10" s="71" t="s">
        <v>21</v>
      </c>
      <c r="E10" s="111" t="s">
        <v>22</v>
      </c>
      <c r="F10" s="114" t="s">
        <v>23</v>
      </c>
      <c r="G10" s="114" t="s">
        <v>24</v>
      </c>
      <c r="H10" s="114" t="s">
        <v>25</v>
      </c>
      <c r="I10" s="61"/>
    </row>
    <row r="11" spans="1:10" ht="142.5" customHeight="1" thickBot="1">
      <c r="A11" s="104"/>
      <c r="B11" s="109"/>
      <c r="C11" s="40" t="s">
        <v>26</v>
      </c>
      <c r="D11" s="40" t="s">
        <v>27</v>
      </c>
      <c r="E11" s="112"/>
      <c r="F11" s="115"/>
      <c r="G11" s="116"/>
      <c r="H11" s="116"/>
      <c r="J11" s="117"/>
    </row>
    <row r="12" spans="1:10" ht="142.5" customHeight="1" thickBot="1">
      <c r="B12" s="106" t="s">
        <v>28</v>
      </c>
      <c r="C12" s="40" t="s">
        <v>29</v>
      </c>
      <c r="D12" s="40" t="s">
        <v>30</v>
      </c>
      <c r="E12" s="111" t="s">
        <v>31</v>
      </c>
      <c r="F12" s="118" t="s">
        <v>32</v>
      </c>
      <c r="G12" s="118" t="s">
        <v>33</v>
      </c>
      <c r="H12" s="118" t="s">
        <v>34</v>
      </c>
      <c r="J12" s="117"/>
    </row>
    <row r="13" spans="1:10" ht="59.25" customHeight="1" thickBot="1">
      <c r="B13" s="107"/>
      <c r="C13" s="40" t="s">
        <v>35</v>
      </c>
      <c r="D13" s="40" t="s">
        <v>36</v>
      </c>
      <c r="E13" s="112"/>
      <c r="F13" s="119"/>
      <c r="G13" s="119"/>
      <c r="H13" s="119"/>
    </row>
    <row r="14" spans="1:10" ht="45.75" customHeight="1" thickBot="1">
      <c r="B14" s="107"/>
      <c r="C14" s="40" t="s">
        <v>37</v>
      </c>
      <c r="D14" s="40" t="s">
        <v>38</v>
      </c>
      <c r="E14" s="112"/>
      <c r="F14" s="119"/>
      <c r="G14" s="119"/>
      <c r="H14" s="119"/>
    </row>
    <row r="15" spans="1:10" ht="45" customHeight="1" thickBot="1">
      <c r="B15" s="107"/>
      <c r="C15" s="40" t="s">
        <v>39</v>
      </c>
      <c r="D15" s="40" t="s">
        <v>40</v>
      </c>
      <c r="E15" s="112"/>
      <c r="F15" s="119"/>
      <c r="G15" s="119"/>
      <c r="H15" s="119"/>
    </row>
    <row r="16" spans="1:10" ht="29.5" thickBot="1">
      <c r="B16" s="107"/>
      <c r="C16" s="40" t="s">
        <v>41</v>
      </c>
      <c r="D16" s="40" t="s">
        <v>42</v>
      </c>
      <c r="E16" s="113"/>
      <c r="F16" s="120"/>
      <c r="G16" s="120"/>
      <c r="H16" s="120"/>
    </row>
    <row r="17" spans="3:8">
      <c r="C17" s="19"/>
      <c r="D17" s="19"/>
      <c r="E17" s="19"/>
      <c r="F17" s="19"/>
      <c r="G17" s="19"/>
      <c r="H17" s="19"/>
    </row>
    <row r="18" spans="3:8">
      <c r="C18" s="19"/>
      <c r="D18" s="19"/>
      <c r="E18" s="19"/>
      <c r="F18" s="19"/>
      <c r="G18" s="19"/>
      <c r="H18" s="19"/>
    </row>
    <row r="19" spans="3:8">
      <c r="C19" s="19"/>
      <c r="D19" s="19"/>
      <c r="E19" s="19"/>
      <c r="F19" s="19"/>
      <c r="G19" s="19"/>
      <c r="H19" s="19"/>
    </row>
    <row r="20" spans="3:8">
      <c r="C20" s="19"/>
      <c r="D20" s="19"/>
      <c r="E20" s="19"/>
      <c r="F20" s="19"/>
      <c r="G20" s="19"/>
      <c r="H20" s="19"/>
    </row>
    <row r="21" spans="3:8">
      <c r="C21" s="19"/>
      <c r="D21" s="19"/>
      <c r="E21" s="19"/>
      <c r="F21" s="19"/>
      <c r="G21" s="19"/>
      <c r="H21" s="19"/>
    </row>
    <row r="22" spans="3:8">
      <c r="C22" s="19"/>
      <c r="D22" s="19"/>
      <c r="E22" s="19"/>
      <c r="F22" s="19"/>
      <c r="G22" s="19"/>
      <c r="H22" s="19"/>
    </row>
    <row r="23" spans="3:8">
      <c r="C23" s="19"/>
      <c r="D23" s="19"/>
      <c r="E23" s="19"/>
      <c r="F23" s="19"/>
      <c r="G23" s="19"/>
      <c r="H23" s="19"/>
    </row>
    <row r="24" spans="3:8">
      <c r="C24" s="19"/>
      <c r="D24" s="19"/>
      <c r="E24" s="19"/>
      <c r="F24" s="19"/>
      <c r="G24" s="19"/>
      <c r="H24" s="19"/>
    </row>
    <row r="25" spans="3:8">
      <c r="C25" s="19"/>
      <c r="D25" s="19"/>
      <c r="E25" s="19"/>
      <c r="F25" s="19"/>
      <c r="G25" s="19"/>
      <c r="H25" s="19"/>
    </row>
    <row r="26" spans="3:8">
      <c r="C26" s="19"/>
      <c r="D26" s="19"/>
      <c r="E26" s="19"/>
      <c r="F26" s="19"/>
      <c r="G26" s="19"/>
      <c r="H26" s="19"/>
    </row>
    <row r="27" spans="3:8">
      <c r="C27" s="19"/>
      <c r="D27" s="19"/>
      <c r="E27" s="19"/>
      <c r="F27" s="19"/>
      <c r="G27" s="19"/>
      <c r="H27" s="19"/>
    </row>
    <row r="28" spans="3:8">
      <c r="C28" s="19"/>
      <c r="D28" s="19"/>
      <c r="E28" s="19"/>
      <c r="F28" s="19"/>
      <c r="G28" s="19"/>
      <c r="H28" s="19"/>
    </row>
    <row r="29" spans="3:8">
      <c r="C29" s="19"/>
      <c r="D29" s="19"/>
      <c r="E29" s="19"/>
      <c r="F29" s="19"/>
      <c r="G29" s="19"/>
      <c r="H29" s="19"/>
    </row>
    <row r="30" spans="3:8">
      <c r="C30" s="19"/>
      <c r="D30" s="19"/>
      <c r="E30" s="19"/>
      <c r="F30" s="19"/>
      <c r="G30" s="19"/>
      <c r="H30" s="19"/>
    </row>
  </sheetData>
  <mergeCells count="18">
    <mergeCell ref="J11:J12"/>
    <mergeCell ref="F12:F16"/>
    <mergeCell ref="G12:G16"/>
    <mergeCell ref="H12:H16"/>
    <mergeCell ref="F5:F9"/>
    <mergeCell ref="G5:G9"/>
    <mergeCell ref="H5:H9"/>
    <mergeCell ref="F10:F11"/>
    <mergeCell ref="A5:A11"/>
    <mergeCell ref="A1:H2"/>
    <mergeCell ref="B12:B16"/>
    <mergeCell ref="B10:B11"/>
    <mergeCell ref="B5:B9"/>
    <mergeCell ref="E12:E16"/>
    <mergeCell ref="E10:E11"/>
    <mergeCell ref="E5:E9"/>
    <mergeCell ref="H10:H11"/>
    <mergeCell ref="G10:G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FBD9A-EA63-4B43-A882-3A7CBDFB88AC}">
  <dimension ref="A1:Q514811"/>
  <sheetViews>
    <sheetView tabSelected="1" zoomScale="80" zoomScaleNormal="80" workbookViewId="0">
      <selection activeCell="B55" sqref="B55"/>
    </sheetView>
  </sheetViews>
  <sheetFormatPr defaultRowHeight="14.5"/>
  <cols>
    <col min="1" max="1" width="39.81640625" customWidth="1"/>
    <col min="2" max="2" width="10.81640625" customWidth="1"/>
    <col min="3" max="3" width="11.54296875" customWidth="1"/>
    <col min="4" max="4" width="14.1796875" customWidth="1"/>
    <col min="5" max="5" width="18.54296875" customWidth="1"/>
    <col min="6" max="6" width="14.81640625" customWidth="1"/>
    <col min="7" max="7" width="17.81640625" customWidth="1"/>
    <col min="8" max="8" width="21" customWidth="1"/>
    <col min="9" max="9" width="35.26953125" customWidth="1"/>
    <col min="10" max="10" width="30.26953125" customWidth="1"/>
    <col min="11" max="11" width="15.1796875" customWidth="1"/>
    <col min="12" max="12" width="12.453125" customWidth="1"/>
    <col min="13" max="13" width="25" customWidth="1"/>
    <col min="14" max="14" width="16.54296875" customWidth="1"/>
    <col min="15" max="15" width="16.81640625" customWidth="1"/>
    <col min="16" max="16" width="15.54296875" customWidth="1"/>
  </cols>
  <sheetData>
    <row r="1" spans="1:16" ht="72" customHeight="1">
      <c r="A1" s="123" t="s">
        <v>43</v>
      </c>
      <c r="B1" s="123"/>
      <c r="C1" s="123"/>
      <c r="D1" s="123"/>
      <c r="E1" s="123"/>
      <c r="F1" s="123"/>
      <c r="G1" s="123"/>
      <c r="H1" s="123"/>
      <c r="I1" s="123"/>
      <c r="J1" s="123"/>
      <c r="K1" s="123"/>
      <c r="L1" s="66"/>
      <c r="M1" s="60"/>
      <c r="N1" s="60"/>
      <c r="O1" s="60"/>
    </row>
    <row r="2" spans="1:16" ht="26">
      <c r="A2" s="121" t="s">
        <v>44</v>
      </c>
      <c r="B2" s="121"/>
      <c r="C2" s="121"/>
      <c r="D2" s="121"/>
      <c r="E2" s="121"/>
      <c r="F2" s="121"/>
      <c r="G2" s="121"/>
      <c r="H2" s="121"/>
      <c r="I2" s="121"/>
      <c r="J2" s="121"/>
      <c r="K2" s="121"/>
      <c r="L2" s="121"/>
      <c r="M2" s="121"/>
      <c r="N2" s="121"/>
      <c r="O2" s="121"/>
    </row>
    <row r="3" spans="1:16" ht="26.25" customHeight="1">
      <c r="A3" s="35" t="s">
        <v>45</v>
      </c>
      <c r="B3" s="124" t="s">
        <v>46</v>
      </c>
      <c r="C3" s="124"/>
      <c r="D3" s="124"/>
      <c r="E3" s="124"/>
      <c r="F3" s="124"/>
      <c r="G3" s="124"/>
      <c r="H3" s="124"/>
      <c r="I3" s="124"/>
      <c r="J3" s="38"/>
      <c r="K3" s="38"/>
      <c r="L3" s="38"/>
      <c r="M3" s="38"/>
      <c r="N3" s="38"/>
      <c r="O3" s="38"/>
    </row>
    <row r="4" spans="1:16" ht="200.25" customHeight="1">
      <c r="A4" s="36" t="s">
        <v>47</v>
      </c>
      <c r="B4" s="2"/>
      <c r="C4" s="2"/>
      <c r="D4" s="2"/>
      <c r="E4" s="2"/>
      <c r="F4" s="2"/>
      <c r="G4" s="2"/>
      <c r="H4" s="2"/>
      <c r="I4" s="39"/>
      <c r="J4" s="39"/>
      <c r="K4" s="38"/>
      <c r="L4" s="38"/>
      <c r="M4" s="38"/>
      <c r="N4" s="38"/>
      <c r="O4" s="38"/>
    </row>
    <row r="5" spans="1:16" ht="22.5" customHeight="1">
      <c r="A5" s="28"/>
      <c r="B5" s="27"/>
      <c r="C5" s="27"/>
      <c r="D5" s="27"/>
      <c r="E5" s="27"/>
      <c r="F5" s="27"/>
      <c r="G5" s="27"/>
      <c r="H5" s="27"/>
      <c r="I5" s="29"/>
      <c r="J5" s="61"/>
      <c r="K5" s="61"/>
      <c r="L5" s="61"/>
      <c r="M5" s="61"/>
      <c r="N5" s="61"/>
      <c r="O5" s="61"/>
    </row>
    <row r="6" spans="1:16" ht="33" customHeight="1">
      <c r="B6" s="128" t="s">
        <v>1</v>
      </c>
      <c r="C6" s="128"/>
      <c r="D6" s="128"/>
      <c r="E6" s="128"/>
      <c r="F6" s="128"/>
      <c r="G6" s="128"/>
      <c r="H6" s="128"/>
      <c r="I6" s="128"/>
      <c r="J6" s="128"/>
    </row>
    <row r="7" spans="1:16" ht="37.5" customHeight="1">
      <c r="B7" s="129" t="s">
        <v>6</v>
      </c>
      <c r="C7" s="129"/>
      <c r="D7" s="129"/>
      <c r="E7" s="129"/>
      <c r="F7" s="129"/>
      <c r="G7" s="129"/>
      <c r="H7" s="129"/>
      <c r="I7" s="126" t="s">
        <v>48</v>
      </c>
      <c r="J7" s="126"/>
      <c r="K7" s="74"/>
      <c r="L7" s="74"/>
      <c r="M7" s="74"/>
      <c r="N7" s="74"/>
      <c r="O7" s="74"/>
      <c r="P7" s="62"/>
    </row>
    <row r="8" spans="1:16" ht="135.75" customHeight="1">
      <c r="B8" s="130" t="s">
        <v>49</v>
      </c>
      <c r="C8" s="130"/>
      <c r="D8" s="130"/>
      <c r="E8" s="130"/>
      <c r="F8" s="130"/>
      <c r="G8" s="131" t="s">
        <v>50</v>
      </c>
      <c r="H8" s="132"/>
      <c r="I8" s="127"/>
      <c r="J8" s="127"/>
      <c r="K8" s="75"/>
      <c r="L8" s="75"/>
      <c r="M8" s="75"/>
      <c r="N8" s="75"/>
      <c r="O8" s="75"/>
      <c r="P8" s="75"/>
    </row>
    <row r="9" spans="1:16" ht="43.5">
      <c r="A9" s="1" t="s">
        <v>51</v>
      </c>
      <c r="B9" s="18" t="s">
        <v>52</v>
      </c>
      <c r="C9" s="18" t="s">
        <v>53</v>
      </c>
      <c r="D9" s="18" t="s">
        <v>54</v>
      </c>
      <c r="E9" s="18" t="s">
        <v>55</v>
      </c>
      <c r="F9" s="18" t="s">
        <v>56</v>
      </c>
      <c r="G9" s="18" t="s">
        <v>57</v>
      </c>
      <c r="H9" s="18" t="s">
        <v>58</v>
      </c>
      <c r="I9" s="18" t="s">
        <v>59</v>
      </c>
      <c r="J9" s="73" t="s">
        <v>60</v>
      </c>
      <c r="K9" s="75"/>
      <c r="L9" s="75"/>
      <c r="M9" s="75"/>
      <c r="N9" s="75"/>
      <c r="O9" s="75"/>
      <c r="P9" s="75"/>
    </row>
    <row r="10" spans="1:16">
      <c r="A10" s="4" t="s">
        <v>61</v>
      </c>
      <c r="B10" s="98">
        <v>50</v>
      </c>
      <c r="C10" s="98">
        <v>50</v>
      </c>
      <c r="D10" s="98">
        <v>50</v>
      </c>
      <c r="E10" s="98">
        <v>50</v>
      </c>
      <c r="F10" s="98">
        <v>50</v>
      </c>
      <c r="G10" s="98">
        <v>150</v>
      </c>
      <c r="H10" s="98">
        <v>100</v>
      </c>
      <c r="I10" s="98">
        <v>150</v>
      </c>
      <c r="J10" s="99">
        <v>200</v>
      </c>
      <c r="K10" s="72"/>
      <c r="L10" s="72"/>
      <c r="N10" s="72"/>
      <c r="O10" s="72"/>
      <c r="P10" s="72"/>
    </row>
    <row r="11" spans="1:16" ht="29.5" thickBot="1">
      <c r="A11" s="26" t="s">
        <v>62</v>
      </c>
      <c r="B11" s="100">
        <v>750</v>
      </c>
      <c r="C11" s="100">
        <v>750</v>
      </c>
      <c r="D11" s="100">
        <v>750</v>
      </c>
      <c r="E11" s="100">
        <v>750</v>
      </c>
      <c r="F11" s="100">
        <v>750</v>
      </c>
      <c r="G11" s="100">
        <v>2250</v>
      </c>
      <c r="H11" s="100">
        <v>1500</v>
      </c>
      <c r="I11" s="100">
        <v>2250</v>
      </c>
      <c r="J11" s="101">
        <v>3000</v>
      </c>
      <c r="K11" s="72"/>
      <c r="L11" s="72"/>
      <c r="M11" s="72"/>
      <c r="N11" s="72"/>
      <c r="O11" s="72"/>
      <c r="P11" s="72"/>
    </row>
    <row r="12" spans="1:16">
      <c r="A12" s="33" t="s">
        <v>63</v>
      </c>
      <c r="B12" s="89"/>
      <c r="C12" s="90"/>
      <c r="D12" s="90"/>
      <c r="E12" s="90"/>
      <c r="F12" s="90"/>
      <c r="G12" s="90"/>
      <c r="H12" s="90"/>
      <c r="I12" s="90"/>
      <c r="J12" s="91"/>
      <c r="K12" s="72"/>
      <c r="L12" s="72"/>
      <c r="M12" s="72"/>
      <c r="N12" s="72"/>
      <c r="O12" s="72"/>
      <c r="P12" s="72"/>
    </row>
    <row r="13" spans="1:16">
      <c r="A13" s="33" t="s">
        <v>64</v>
      </c>
      <c r="B13" s="92"/>
      <c r="C13" s="93"/>
      <c r="D13" s="93"/>
      <c r="E13" s="93"/>
      <c r="F13" s="93"/>
      <c r="G13" s="93"/>
      <c r="H13" s="93"/>
      <c r="I13" s="93"/>
      <c r="J13" s="94"/>
      <c r="K13" s="72"/>
      <c r="M13" s="72"/>
      <c r="N13" s="72"/>
      <c r="O13" s="72"/>
      <c r="P13" s="72"/>
    </row>
    <row r="14" spans="1:16" ht="15" thickBot="1">
      <c r="A14" s="33" t="s">
        <v>65</v>
      </c>
      <c r="B14" s="95"/>
      <c r="C14" s="96"/>
      <c r="D14" s="96"/>
      <c r="E14" s="96"/>
      <c r="F14" s="96"/>
      <c r="G14" s="96"/>
      <c r="H14" s="96"/>
      <c r="I14" s="96"/>
      <c r="J14" s="97"/>
      <c r="K14" s="72"/>
      <c r="L14" s="72"/>
      <c r="M14" s="72"/>
      <c r="N14" s="72"/>
      <c r="O14" s="72"/>
      <c r="P14" s="72"/>
    </row>
    <row r="15" spans="1:16">
      <c r="A15" s="4" t="s">
        <v>66</v>
      </c>
      <c r="B15" s="88">
        <f>(B12*B13*B14)/B11</f>
        <v>0</v>
      </c>
      <c r="C15" s="88">
        <f>(C12*C13*C14)/C11</f>
        <v>0</v>
      </c>
      <c r="D15" s="88">
        <f t="shared" ref="D15:G15" si="0">(D12*D13*D14)/D11</f>
        <v>0</v>
      </c>
      <c r="E15" s="88">
        <f t="shared" si="0"/>
        <v>0</v>
      </c>
      <c r="F15" s="88">
        <f t="shared" si="0"/>
        <v>0</v>
      </c>
      <c r="G15" s="88">
        <f t="shared" si="0"/>
        <v>0</v>
      </c>
      <c r="H15" s="88">
        <f>(H12*H13*H14)/H11</f>
        <v>0</v>
      </c>
      <c r="I15" s="88">
        <f>(I12*I13*I14)/I11</f>
        <v>0</v>
      </c>
      <c r="J15" s="87">
        <f>(J12*J13*J14)/J11</f>
        <v>0</v>
      </c>
      <c r="K15" s="76"/>
      <c r="L15" s="76"/>
      <c r="M15" s="76"/>
      <c r="N15" s="76"/>
      <c r="O15" s="76"/>
      <c r="P15" s="76"/>
    </row>
    <row r="16" spans="1:16" ht="15" thickBot="1"/>
    <row r="17" spans="1:17" ht="15" thickBot="1">
      <c r="A17" s="3" t="s">
        <v>67</v>
      </c>
      <c r="B17" s="83">
        <f>SUM(B15:P15)</f>
        <v>0</v>
      </c>
    </row>
    <row r="18" spans="1:17">
      <c r="A18" s="27"/>
      <c r="B18" s="27"/>
      <c r="C18" s="27"/>
      <c r="D18" s="27"/>
      <c r="E18" s="27"/>
      <c r="F18" s="27"/>
      <c r="G18" s="27"/>
      <c r="H18" s="27"/>
      <c r="I18" s="27"/>
      <c r="J18" s="27"/>
      <c r="K18" s="27"/>
      <c r="L18" s="27"/>
      <c r="M18" s="27"/>
      <c r="N18" s="27"/>
      <c r="O18" s="27"/>
      <c r="P18" s="27"/>
    </row>
    <row r="19" spans="1:17">
      <c r="A19" s="27"/>
      <c r="B19" s="27"/>
      <c r="C19" s="27"/>
      <c r="D19" s="27"/>
      <c r="E19" s="27"/>
      <c r="F19" s="27"/>
      <c r="G19" s="27"/>
      <c r="H19" s="27"/>
      <c r="I19" s="27"/>
      <c r="J19" s="27"/>
      <c r="K19" s="27"/>
      <c r="L19" s="27"/>
      <c r="M19" s="27"/>
      <c r="N19" s="27"/>
      <c r="O19" s="27"/>
      <c r="P19" s="27"/>
    </row>
    <row r="20" spans="1:17" ht="23.5">
      <c r="A20" s="21"/>
      <c r="B20" s="136" t="s">
        <v>68</v>
      </c>
      <c r="C20" s="136"/>
      <c r="D20" s="136"/>
      <c r="E20" s="136"/>
      <c r="F20" s="136"/>
      <c r="G20" s="136"/>
      <c r="H20" s="136"/>
      <c r="I20" s="136"/>
      <c r="J20" s="136"/>
      <c r="K20" s="21"/>
      <c r="L20" s="62"/>
      <c r="M20" s="62"/>
      <c r="N20" s="62"/>
      <c r="O20" s="62"/>
      <c r="P20" s="27"/>
    </row>
    <row r="21" spans="1:17">
      <c r="A21" s="35" t="s">
        <v>45</v>
      </c>
      <c r="B21" s="2" t="s">
        <v>69</v>
      </c>
      <c r="C21" s="2"/>
      <c r="D21" s="2"/>
      <c r="E21" s="2"/>
      <c r="F21" s="2"/>
      <c r="G21" s="2"/>
      <c r="H21" s="2"/>
      <c r="I21" s="2"/>
      <c r="J21" s="2"/>
      <c r="K21" s="77"/>
      <c r="L21" s="62"/>
      <c r="M21" s="62"/>
      <c r="N21" s="62"/>
      <c r="O21" s="62"/>
      <c r="P21" s="27"/>
    </row>
    <row r="22" spans="1:17">
      <c r="A22" s="36" t="s">
        <v>47</v>
      </c>
      <c r="B22" s="137"/>
      <c r="C22" s="137"/>
      <c r="D22" s="137"/>
      <c r="E22" s="137"/>
      <c r="F22" s="137"/>
      <c r="G22" s="137"/>
      <c r="H22" s="137"/>
      <c r="I22" s="137"/>
      <c r="J22" s="137"/>
      <c r="K22" s="77"/>
      <c r="L22" s="62"/>
      <c r="M22" s="62"/>
      <c r="N22" s="62"/>
      <c r="O22" s="62"/>
      <c r="P22" s="27"/>
    </row>
    <row r="23" spans="1:17" ht="265.5" customHeight="1">
      <c r="A23" s="37"/>
      <c r="B23" s="137"/>
      <c r="C23" s="137"/>
      <c r="D23" s="137"/>
      <c r="E23" s="137"/>
      <c r="F23" s="137"/>
      <c r="G23" s="137"/>
      <c r="H23" s="137"/>
      <c r="I23" s="137"/>
      <c r="J23" s="137"/>
      <c r="K23" s="77"/>
      <c r="L23" s="62"/>
      <c r="M23" s="62"/>
      <c r="N23" s="62"/>
      <c r="O23" s="62"/>
      <c r="P23" s="27"/>
    </row>
    <row r="24" spans="1:17">
      <c r="A24" s="30"/>
      <c r="B24" s="30"/>
      <c r="C24" s="27"/>
      <c r="D24" s="27"/>
      <c r="E24" s="27"/>
      <c r="F24" s="27"/>
      <c r="G24" s="27"/>
      <c r="H24" s="27"/>
      <c r="I24" s="27"/>
      <c r="J24" s="27"/>
      <c r="K24" s="27"/>
      <c r="L24" s="27"/>
      <c r="M24" s="27"/>
      <c r="N24" s="27"/>
      <c r="O24" s="27"/>
    </row>
    <row r="25" spans="1:17" ht="15" thickBot="1">
      <c r="A25" s="30"/>
      <c r="B25" s="86"/>
      <c r="C25" s="20"/>
      <c r="D25" s="20"/>
      <c r="E25" s="20"/>
      <c r="F25" s="20"/>
      <c r="G25" s="27"/>
      <c r="H25" s="27"/>
      <c r="I25" s="27"/>
      <c r="J25" s="27"/>
      <c r="K25" s="27"/>
      <c r="L25" s="27"/>
      <c r="M25" s="27"/>
      <c r="N25" s="27"/>
      <c r="O25" s="27"/>
    </row>
    <row r="26" spans="1:17" ht="15" thickBot="1">
      <c r="A26" s="30"/>
      <c r="B26" s="86"/>
      <c r="C26" s="21" t="s">
        <v>70</v>
      </c>
      <c r="D26" s="21"/>
      <c r="E26" s="141" t="s">
        <v>199</v>
      </c>
      <c r="F26" s="142"/>
      <c r="G26" s="27"/>
      <c r="H26" s="27"/>
      <c r="I26" s="27"/>
      <c r="J26" s="27"/>
      <c r="K26" s="27"/>
      <c r="L26" s="27"/>
      <c r="M26" s="27"/>
      <c r="N26" s="27"/>
      <c r="O26" s="27"/>
    </row>
    <row r="27" spans="1:17">
      <c r="A27" s="30"/>
      <c r="B27" s="86"/>
      <c r="C27" s="20"/>
      <c r="D27" s="20"/>
      <c r="E27" s="20"/>
      <c r="F27" s="20"/>
      <c r="G27" s="27"/>
      <c r="H27" s="27"/>
      <c r="I27" s="27"/>
      <c r="J27" s="27"/>
      <c r="K27" s="27"/>
      <c r="L27" s="27"/>
      <c r="M27" s="27"/>
      <c r="N27" s="27"/>
      <c r="O27" s="27"/>
    </row>
    <row r="28" spans="1:17" ht="15.75" customHeight="1" thickBot="1">
      <c r="A28" s="30"/>
      <c r="B28" s="125" t="s">
        <v>71</v>
      </c>
      <c r="C28" s="125"/>
      <c r="D28" s="125"/>
      <c r="E28" s="125"/>
      <c r="F28" s="20"/>
      <c r="G28" s="20"/>
      <c r="H28" s="20"/>
      <c r="I28" s="20"/>
      <c r="J28" s="23"/>
      <c r="K28" s="20"/>
      <c r="L28" s="20"/>
      <c r="M28" s="27" t="s">
        <v>72</v>
      </c>
      <c r="N28" s="27"/>
    </row>
    <row r="29" spans="1:17" ht="15.75" customHeight="1" thickBot="1">
      <c r="A29" s="30"/>
      <c r="B29" s="125"/>
      <c r="C29" s="125"/>
      <c r="D29" s="125"/>
      <c r="E29" s="125"/>
      <c r="F29" s="85">
        <f>IF(E26="Lecture/Seminar/Discussion",50,IF(E26="Studio/Lab w/ Prep",100,IF(E26="Studio/Lab w/o Prep",150,IF(E26="Experiential Course",150,IF(E26="High-Contact Experiential Course",200,"")))))</f>
        <v>50</v>
      </c>
      <c r="G29" s="84">
        <f>IF(F29=100, 750, IF(F29=150, 0, IF(F29=50, 1500, IF(F29=200, 0, ""))))</f>
        <v>1500</v>
      </c>
      <c r="H29" s="20"/>
      <c r="I29" s="21"/>
      <c r="J29" s="134" t="s">
        <v>73</v>
      </c>
      <c r="K29" s="134"/>
      <c r="L29" s="24">
        <f>(F29*15*F35)</f>
        <v>1500</v>
      </c>
      <c r="M29" s="27" t="str">
        <f>" " &amp; TEXT((F29*15*G35), "0.00") &amp; " - " &amp; TEXT((F29*15*G36), "0.00") &amp; ""</f>
        <v xml:space="preserve"> 1125.00 - 1867.50</v>
      </c>
      <c r="N29" s="27"/>
    </row>
    <row r="30" spans="1:17" ht="15" thickBot="1">
      <c r="A30" s="30"/>
      <c r="B30" s="21"/>
      <c r="C30" s="21"/>
      <c r="D30" s="21"/>
      <c r="E30" s="21"/>
      <c r="F30" s="25"/>
      <c r="G30" s="21"/>
      <c r="H30" s="21"/>
      <c r="I30" s="20"/>
      <c r="J30" s="20"/>
      <c r="K30" s="20"/>
      <c r="L30" s="24"/>
      <c r="M30" s="27"/>
      <c r="N30" s="27"/>
      <c r="P30" s="133"/>
      <c r="Q30" s="133"/>
    </row>
    <row r="31" spans="1:17" ht="15" thickBot="1">
      <c r="A31" s="30"/>
      <c r="B31" s="122" t="s">
        <v>74</v>
      </c>
      <c r="C31" s="122"/>
      <c r="D31" s="122"/>
      <c r="E31" s="122"/>
      <c r="F31" s="102">
        <v>8</v>
      </c>
      <c r="G31" s="21"/>
      <c r="H31" s="122" t="s">
        <v>75</v>
      </c>
      <c r="I31" s="122"/>
      <c r="J31" s="122" t="s">
        <v>76</v>
      </c>
      <c r="K31" s="122"/>
      <c r="L31" s="24">
        <f>(L29/F31)</f>
        <v>187.5</v>
      </c>
      <c r="N31" s="27"/>
      <c r="O31" s="64"/>
      <c r="P31" s="62"/>
      <c r="Q31" s="62"/>
    </row>
    <row r="32" spans="1:17" ht="15" thickBot="1">
      <c r="A32" s="31"/>
      <c r="B32" s="22"/>
      <c r="C32" s="22"/>
      <c r="D32" s="22"/>
      <c r="E32" s="22"/>
      <c r="F32" s="25"/>
      <c r="G32" s="21"/>
      <c r="H32" s="21"/>
      <c r="I32" s="79"/>
      <c r="J32" s="78"/>
      <c r="K32" s="78"/>
      <c r="L32" s="24"/>
      <c r="M32" s="27"/>
      <c r="N32" s="27"/>
      <c r="P32" s="133"/>
      <c r="Q32" s="133"/>
    </row>
    <row r="33" spans="1:17" ht="15" thickBot="1">
      <c r="A33" s="27"/>
      <c r="B33" s="134" t="s">
        <v>77</v>
      </c>
      <c r="C33" s="134"/>
      <c r="D33" s="134"/>
      <c r="E33" s="135"/>
      <c r="F33" s="102">
        <v>3</v>
      </c>
      <c r="G33" s="21"/>
      <c r="H33" s="63"/>
      <c r="I33" s="82"/>
      <c r="J33" s="138" t="s">
        <v>78</v>
      </c>
      <c r="K33" s="138"/>
      <c r="L33" s="80">
        <f>(L29/F31)/F33</f>
        <v>62.5</v>
      </c>
      <c r="M33" s="27"/>
      <c r="P33" s="81"/>
      <c r="Q33" s="81"/>
    </row>
    <row r="34" spans="1:17" ht="15" thickBot="1">
      <c r="A34" s="27"/>
      <c r="B34" s="22"/>
      <c r="C34" s="22"/>
      <c r="D34" s="22"/>
      <c r="E34" s="22"/>
      <c r="F34" s="25"/>
      <c r="G34" s="21"/>
      <c r="H34" s="22"/>
      <c r="I34" s="79"/>
      <c r="J34" s="78"/>
      <c r="K34" s="78"/>
      <c r="L34" s="24"/>
      <c r="M34" s="27"/>
      <c r="N34" s="27"/>
      <c r="P34" s="133"/>
      <c r="Q34" s="133"/>
    </row>
    <row r="35" spans="1:17" ht="15" thickBot="1">
      <c r="A35" s="27"/>
      <c r="B35" s="134" t="s">
        <v>79</v>
      </c>
      <c r="C35" s="134"/>
      <c r="D35" s="134"/>
      <c r="E35" s="135"/>
      <c r="F35" s="102">
        <v>2</v>
      </c>
      <c r="G35" s="84">
        <f>F35-0.5</f>
        <v>1.5</v>
      </c>
      <c r="H35" s="122" t="s">
        <v>80</v>
      </c>
      <c r="I35" s="122"/>
      <c r="J35" s="122" t="s">
        <v>81</v>
      </c>
      <c r="K35" s="122"/>
      <c r="L35" s="24">
        <f>L31/60</f>
        <v>3.125</v>
      </c>
      <c r="M35" s="27" t="str">
        <f>INT(L31/60) &amp; " hour" &amp; IF(INT(L31/60)=1, "", "s") &amp; " and " &amp; MOD(L31,60) &amp; " minute" &amp; IF(MOD(L31,60)=1, "", "s")</f>
        <v>3 hours and 7.5 minutes</v>
      </c>
      <c r="N35" s="27"/>
      <c r="P35" s="81"/>
      <c r="Q35" s="81"/>
    </row>
    <row r="36" spans="1:17">
      <c r="A36" s="27"/>
      <c r="B36" s="21"/>
      <c r="C36" s="21"/>
      <c r="D36" s="21"/>
      <c r="E36" s="21"/>
      <c r="F36" s="21"/>
      <c r="G36" s="84">
        <f>F35+0.49</f>
        <v>2.4900000000000002</v>
      </c>
      <c r="H36" s="22"/>
      <c r="I36" s="79"/>
      <c r="J36" s="78"/>
      <c r="K36" s="78"/>
      <c r="L36" s="24"/>
      <c r="M36" s="27"/>
      <c r="N36" s="27"/>
      <c r="P36" s="133"/>
      <c r="Q36" s="133"/>
    </row>
    <row r="37" spans="1:17">
      <c r="A37" s="27"/>
      <c r="B37" s="21"/>
      <c r="C37" s="21"/>
      <c r="D37" s="21"/>
      <c r="E37" s="21"/>
      <c r="F37" s="21"/>
      <c r="G37" s="84"/>
      <c r="H37" s="20"/>
      <c r="I37" s="21"/>
      <c r="J37" s="122" t="s">
        <v>82</v>
      </c>
      <c r="K37" s="122"/>
      <c r="L37" s="24">
        <f>L33/60</f>
        <v>1.0416666666666667</v>
      </c>
      <c r="M37" s="27" t="str">
        <f>INT(L33/60) &amp; " hour" &amp; IF(INT(L33/60)=1, "", "s") &amp; " and " &amp; MOD(L33,60) &amp; " minute" &amp; IF(MOD(L33,60)=1, "", "s")</f>
        <v>1 hour and 2.5 minutes</v>
      </c>
      <c r="N37" s="27"/>
    </row>
    <row r="38" spans="1:17">
      <c r="A38" s="27"/>
      <c r="B38" s="27"/>
      <c r="C38" s="27"/>
      <c r="D38" s="27"/>
      <c r="E38" s="27"/>
      <c r="F38" s="27"/>
      <c r="G38" s="27"/>
      <c r="H38" s="27"/>
      <c r="I38" s="27"/>
      <c r="J38" s="27"/>
      <c r="K38" s="27"/>
      <c r="L38" s="27"/>
      <c r="M38" s="27"/>
      <c r="N38" s="27"/>
    </row>
    <row r="39" spans="1:17">
      <c r="A39" s="27"/>
      <c r="B39" s="27"/>
      <c r="C39" s="27"/>
      <c r="D39" s="27"/>
      <c r="E39" s="139" t="s">
        <v>83</v>
      </c>
      <c r="F39" s="140"/>
      <c r="G39" s="140"/>
      <c r="H39" s="140"/>
      <c r="I39" s="140"/>
      <c r="J39" s="140"/>
      <c r="K39" s="140"/>
      <c r="L39" s="27"/>
      <c r="M39" s="27"/>
      <c r="N39" s="27"/>
      <c r="P39" t="s">
        <v>84</v>
      </c>
    </row>
    <row r="40" spans="1:17" ht="15" thickBot="1">
      <c r="A40" s="27"/>
      <c r="B40" s="125" t="s">
        <v>85</v>
      </c>
      <c r="C40" s="125"/>
      <c r="D40" s="125"/>
      <c r="E40" s="125"/>
      <c r="F40" s="20"/>
      <c r="G40" s="20"/>
      <c r="H40" s="20"/>
      <c r="I40" s="20"/>
      <c r="J40" s="23"/>
      <c r="K40" s="20"/>
      <c r="L40" s="20"/>
      <c r="M40" s="27"/>
      <c r="N40" s="27"/>
    </row>
    <row r="41" spans="1:17" ht="15" thickBot="1">
      <c r="A41" s="27"/>
      <c r="B41" s="125"/>
      <c r="C41" s="125"/>
      <c r="D41" s="125"/>
      <c r="E41" s="125"/>
      <c r="F41" s="85">
        <f>IF(F29=100,50,IF(F29=150,0,IF(F29=50,100,IF(F29=200,0,""))))</f>
        <v>100</v>
      </c>
      <c r="G41" s="84">
        <f>IF(F29=100, 1500, IF(F29=150, 2250, IF(F29=50, 750, IF(F29=200, 3000, ""))))</f>
        <v>750</v>
      </c>
      <c r="H41" s="20"/>
      <c r="I41" s="21"/>
      <c r="J41" s="134" t="s">
        <v>73</v>
      </c>
      <c r="K41" s="134"/>
      <c r="L41" s="24">
        <f>(F41*15*F47)</f>
        <v>3000</v>
      </c>
      <c r="M41" s="27"/>
      <c r="N41" s="27"/>
    </row>
    <row r="42" spans="1:17" ht="15" thickBot="1">
      <c r="A42" s="27"/>
      <c r="B42" s="21"/>
      <c r="C42" s="21"/>
      <c r="D42" s="21"/>
      <c r="E42" s="21"/>
      <c r="F42" s="25"/>
      <c r="G42" s="21"/>
      <c r="H42" s="21"/>
      <c r="I42" s="20"/>
      <c r="J42" s="20"/>
      <c r="K42" s="20"/>
      <c r="L42" s="24"/>
      <c r="M42" s="27"/>
      <c r="N42" s="27"/>
    </row>
    <row r="43" spans="1:17" ht="15" thickBot="1">
      <c r="A43" s="27"/>
      <c r="B43" s="122" t="s">
        <v>74</v>
      </c>
      <c r="C43" s="122"/>
      <c r="D43" s="122"/>
      <c r="E43" s="122"/>
      <c r="F43" s="85">
        <f>F31</f>
        <v>8</v>
      </c>
      <c r="G43" s="21"/>
      <c r="H43" s="122" t="s">
        <v>75</v>
      </c>
      <c r="I43" s="122"/>
      <c r="J43" s="122" t="s">
        <v>76</v>
      </c>
      <c r="K43" s="122"/>
      <c r="L43" s="24">
        <f>(L41/F43)</f>
        <v>375</v>
      </c>
      <c r="M43" s="27"/>
      <c r="N43" s="27"/>
    </row>
    <row r="44" spans="1:17" ht="15" thickBot="1">
      <c r="A44" s="27"/>
      <c r="B44" s="22"/>
      <c r="C44" s="22"/>
      <c r="D44" s="22"/>
      <c r="E44" s="22"/>
      <c r="F44" s="25"/>
      <c r="G44" s="21"/>
      <c r="H44" s="21"/>
      <c r="I44" s="79"/>
      <c r="J44" s="78"/>
      <c r="K44" s="78"/>
      <c r="L44" s="24"/>
      <c r="N44" s="27"/>
    </row>
    <row r="45" spans="1:17" ht="15" thickBot="1">
      <c r="A45" s="27"/>
      <c r="B45" s="134" t="s">
        <v>77</v>
      </c>
      <c r="C45" s="134"/>
      <c r="D45" s="134"/>
      <c r="E45" s="135"/>
      <c r="F45" s="85">
        <f>F33</f>
        <v>3</v>
      </c>
      <c r="G45" s="21"/>
      <c r="H45" s="63"/>
      <c r="I45" s="82"/>
      <c r="J45" s="138"/>
      <c r="K45" s="138"/>
      <c r="L45" s="80"/>
      <c r="N45" s="27"/>
    </row>
    <row r="46" spans="1:17" ht="15" thickBot="1">
      <c r="A46" s="27"/>
      <c r="B46" s="22"/>
      <c r="C46" s="22"/>
      <c r="D46" s="22"/>
      <c r="E46" s="22"/>
      <c r="F46" s="25"/>
      <c r="G46" s="21"/>
      <c r="H46" s="22"/>
      <c r="I46" s="79"/>
      <c r="J46" s="78"/>
      <c r="K46" s="78"/>
      <c r="L46" s="24"/>
      <c r="M46" s="27"/>
      <c r="N46" s="27"/>
    </row>
    <row r="47" spans="1:17" ht="15" thickBot="1">
      <c r="A47" s="27"/>
      <c r="B47" s="134" t="s">
        <v>79</v>
      </c>
      <c r="C47" s="134"/>
      <c r="D47" s="134"/>
      <c r="E47" s="135"/>
      <c r="F47" s="85">
        <f>F35</f>
        <v>2</v>
      </c>
      <c r="G47" s="84">
        <f>F47-0.5</f>
        <v>1.5</v>
      </c>
      <c r="H47" s="122" t="s">
        <v>80</v>
      </c>
      <c r="I47" s="122"/>
      <c r="J47" s="122" t="s">
        <v>81</v>
      </c>
      <c r="K47" s="122"/>
      <c r="L47" s="24">
        <f>L43/60</f>
        <v>6.25</v>
      </c>
      <c r="M47" s="27"/>
      <c r="N47" s="27"/>
    </row>
    <row r="48" spans="1:17">
      <c r="A48" s="27"/>
      <c r="B48" s="21"/>
      <c r="C48" s="21"/>
      <c r="D48" s="21"/>
      <c r="E48" s="21"/>
      <c r="F48" s="21"/>
      <c r="G48" s="84">
        <f>F47+0.49</f>
        <v>2.4900000000000002</v>
      </c>
      <c r="H48" s="22"/>
      <c r="I48" s="79"/>
      <c r="J48" s="78"/>
      <c r="K48" s="78"/>
      <c r="L48" s="24"/>
      <c r="M48" s="27"/>
      <c r="N48" s="27"/>
    </row>
    <row r="49" spans="1:12">
      <c r="A49" s="27"/>
      <c r="B49" s="21"/>
      <c r="C49" s="21"/>
      <c r="D49" s="21"/>
      <c r="E49" s="21"/>
      <c r="F49" s="21"/>
      <c r="G49" s="84"/>
      <c r="H49" s="20"/>
      <c r="I49" s="21"/>
      <c r="J49" s="122"/>
      <c r="K49" s="122"/>
      <c r="L49" s="24"/>
    </row>
    <row r="54" spans="1:12">
      <c r="A54" s="1" t="s">
        <v>86</v>
      </c>
    </row>
    <row r="55" spans="1:12">
      <c r="A55" s="65" t="s">
        <v>87</v>
      </c>
      <c r="B55" s="160">
        <v>0.5</v>
      </c>
      <c r="C55" t="s">
        <v>88</v>
      </c>
    </row>
    <row r="56" spans="1:12">
      <c r="A56" s="65" t="s">
        <v>89</v>
      </c>
      <c r="B56" s="160">
        <v>0.57638888888888884</v>
      </c>
      <c r="C56" t="s">
        <v>88</v>
      </c>
    </row>
    <row r="57" spans="1:12">
      <c r="A57" s="1" t="s">
        <v>90</v>
      </c>
      <c r="B57">
        <f>(B56-B55)*1440</f>
        <v>109.99999999999993</v>
      </c>
    </row>
    <row r="514795" spans="16:16">
      <c r="P514795" t="s">
        <v>84</v>
      </c>
    </row>
    <row r="514798" spans="16:16">
      <c r="P514798" t="s">
        <v>84</v>
      </c>
    </row>
    <row r="514799" spans="16:16">
      <c r="P514799" t="s">
        <v>84</v>
      </c>
    </row>
    <row r="514800" spans="16:16">
      <c r="P514800" t="s">
        <v>84</v>
      </c>
    </row>
    <row r="514801" spans="16:16">
      <c r="P514801" t="s">
        <v>84</v>
      </c>
    </row>
    <row r="514802" spans="16:16">
      <c r="P514802" t="s">
        <v>84</v>
      </c>
    </row>
    <row r="514803" spans="16:16">
      <c r="P514803" t="s">
        <v>84</v>
      </c>
    </row>
    <row r="514804" spans="16:16">
      <c r="P514804" t="s">
        <v>84</v>
      </c>
    </row>
    <row r="514805" spans="16:16">
      <c r="P514805" t="s">
        <v>84</v>
      </c>
    </row>
    <row r="514806" spans="16:16">
      <c r="P514806" t="s">
        <v>84</v>
      </c>
    </row>
    <row r="514807" spans="16:16">
      <c r="P514807" t="s">
        <v>84</v>
      </c>
    </row>
    <row r="514808" spans="16:16">
      <c r="P514808" t="s">
        <v>84</v>
      </c>
    </row>
    <row r="514809" spans="16:16">
      <c r="P514809" t="s">
        <v>84</v>
      </c>
    </row>
    <row r="514810" spans="16:16">
      <c r="P514810" t="s">
        <v>84</v>
      </c>
    </row>
    <row r="514811" spans="16:16">
      <c r="P514811" t="s">
        <v>84</v>
      </c>
    </row>
  </sheetData>
  <sheetProtection algorithmName="SHA-512" hashValue="J0cLvjFjoyCUQg5YEPL9TbO4/b/F/X4iZIFHc4krzEIghnwyXE+EpG7tgHCKRnID5/qjUz2P1jm76/7zmapcKg==" saltValue="8r/JfFHpRzZRAqr/0zHMig==" spinCount="100000" sheet="1" objects="1" scenarios="1" formatCells="0" selectLockedCells="1"/>
  <protectedRanges>
    <protectedRange algorithmName="SHA-512" hashValue="HJf/1TQacftF7KcXhbBoZI00ijRROpBbvD94axjbSJBLTZaDVCzuG7dLul50/fRuyfPjUu/yl3s3/bWjcvzdJA==" saltValue="ujW48ejDzeukNHxpESa39w==" spinCount="100000" sqref="B12:J14" name="Range1"/>
  </protectedRanges>
  <mergeCells count="38">
    <mergeCell ref="J49:K49"/>
    <mergeCell ref="E39:K39"/>
    <mergeCell ref="E26:F26"/>
    <mergeCell ref="B45:E45"/>
    <mergeCell ref="J45:K45"/>
    <mergeCell ref="B47:E47"/>
    <mergeCell ref="H47:I47"/>
    <mergeCell ref="J47:K47"/>
    <mergeCell ref="B40:E41"/>
    <mergeCell ref="J41:K41"/>
    <mergeCell ref="B43:E43"/>
    <mergeCell ref="H43:I43"/>
    <mergeCell ref="J43:K43"/>
    <mergeCell ref="J37:K37"/>
    <mergeCell ref="J29:K29"/>
    <mergeCell ref="P36:Q36"/>
    <mergeCell ref="B35:E35"/>
    <mergeCell ref="B33:E33"/>
    <mergeCell ref="B20:J20"/>
    <mergeCell ref="B22:J23"/>
    <mergeCell ref="P32:Q32"/>
    <mergeCell ref="P34:Q34"/>
    <mergeCell ref="P30:Q30"/>
    <mergeCell ref="H31:I31"/>
    <mergeCell ref="H35:I35"/>
    <mergeCell ref="J31:K31"/>
    <mergeCell ref="J33:K33"/>
    <mergeCell ref="J35:K35"/>
    <mergeCell ref="A2:O2"/>
    <mergeCell ref="B31:E31"/>
    <mergeCell ref="A1:K1"/>
    <mergeCell ref="B3:I3"/>
    <mergeCell ref="B28:E29"/>
    <mergeCell ref="I7:J8"/>
    <mergeCell ref="B6:J6"/>
    <mergeCell ref="B7:H7"/>
    <mergeCell ref="B8:F8"/>
    <mergeCell ref="G8:H8"/>
  </mergeCells>
  <dataValidations count="1">
    <dataValidation type="list" allowBlank="1" showInputMessage="1" showErrorMessage="1" sqref="E26" xr:uid="{A0CC0A27-81BC-4704-9D5C-24D4D7983866}">
      <formula1>"Lecture/Seminar/Discussion,Studio/Lab w/ Prep,Studio/Lab w/o Prep,Experiential Course,High-Contact Experiential Course"</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AF656-8AAC-4003-BDD9-871B84CE6B00}">
  <dimension ref="A1:Q45"/>
  <sheetViews>
    <sheetView topLeftCell="A17" workbookViewId="0">
      <selection activeCell="J27" sqref="J27"/>
    </sheetView>
  </sheetViews>
  <sheetFormatPr defaultRowHeight="14.5"/>
  <cols>
    <col min="1" max="1" width="14.7265625" customWidth="1"/>
    <col min="2" max="2" width="15.81640625" customWidth="1"/>
    <col min="3" max="3" width="15.26953125" customWidth="1"/>
    <col min="4" max="4" width="15" customWidth="1"/>
    <col min="5" max="5" width="15.26953125" customWidth="1"/>
    <col min="6" max="6" width="12.7265625" customWidth="1"/>
    <col min="7" max="7" width="14.1796875" customWidth="1"/>
    <col min="12" max="12" width="71.54296875" customWidth="1"/>
    <col min="13" max="13" width="21.26953125" customWidth="1"/>
  </cols>
  <sheetData>
    <row r="1" spans="1:17">
      <c r="A1" s="143" t="s">
        <v>91</v>
      </c>
      <c r="B1" s="143"/>
      <c r="C1" s="143"/>
      <c r="D1" s="143"/>
      <c r="E1" s="143"/>
      <c r="F1" s="143"/>
      <c r="G1" s="143"/>
      <c r="H1" s="143"/>
      <c r="I1" s="143"/>
      <c r="J1" s="143"/>
      <c r="K1" s="143"/>
      <c r="L1" s="143"/>
      <c r="M1" s="143"/>
      <c r="N1" s="143"/>
    </row>
    <row r="2" spans="1:17">
      <c r="A2" s="143"/>
      <c r="B2" s="143"/>
      <c r="C2" s="143"/>
      <c r="D2" s="143"/>
      <c r="E2" s="143"/>
      <c r="F2" s="143"/>
      <c r="G2" s="143"/>
      <c r="H2" s="143"/>
      <c r="I2" s="143"/>
      <c r="J2" s="143"/>
      <c r="K2" s="143"/>
      <c r="L2" s="143"/>
      <c r="M2" s="143"/>
      <c r="N2" s="143"/>
    </row>
    <row r="3" spans="1:17" ht="28.5">
      <c r="A3" s="148" t="s">
        <v>92</v>
      </c>
      <c r="B3" s="148"/>
      <c r="C3" s="148"/>
      <c r="D3" s="148"/>
      <c r="E3" s="148"/>
      <c r="F3" s="148"/>
      <c r="G3" s="148"/>
      <c r="H3" s="148"/>
      <c r="I3" s="148"/>
      <c r="J3" s="148"/>
      <c r="K3" s="148"/>
      <c r="L3" s="148"/>
      <c r="M3" s="148"/>
      <c r="N3" s="148"/>
      <c r="O3" s="148"/>
      <c r="P3" s="148"/>
      <c r="Q3" s="148"/>
    </row>
    <row r="4" spans="1:17" ht="93" customHeight="1">
      <c r="A4" s="149" t="s">
        <v>93</v>
      </c>
      <c r="B4" s="149"/>
      <c r="C4" s="149"/>
      <c r="D4" s="149"/>
      <c r="E4" s="149"/>
      <c r="F4" s="149"/>
      <c r="G4" s="149"/>
      <c r="H4" s="149"/>
      <c r="I4" s="149"/>
      <c r="J4" s="149"/>
      <c r="K4" s="149"/>
      <c r="L4" s="149"/>
      <c r="M4" s="149"/>
      <c r="N4" s="2"/>
    </row>
    <row r="5" spans="1:17">
      <c r="L5" s="2"/>
      <c r="M5" s="2"/>
      <c r="N5" s="2"/>
    </row>
    <row r="6" spans="1:17">
      <c r="A6" s="1" t="s">
        <v>94</v>
      </c>
      <c r="B6" s="1"/>
      <c r="C6" s="1"/>
      <c r="L6" s="2" t="s">
        <v>95</v>
      </c>
      <c r="M6" s="2"/>
      <c r="N6" s="2"/>
    </row>
    <row r="7" spans="1:17" ht="16" thickBot="1">
      <c r="B7" s="144" t="s">
        <v>96</v>
      </c>
      <c r="C7" s="144"/>
      <c r="D7" s="144" t="s">
        <v>97</v>
      </c>
      <c r="E7" s="144"/>
      <c r="L7" s="46" t="s">
        <v>98</v>
      </c>
      <c r="M7" s="46" t="s">
        <v>99</v>
      </c>
      <c r="N7" s="2"/>
    </row>
    <row r="8" spans="1:17" ht="87">
      <c r="A8" s="14" t="s">
        <v>100</v>
      </c>
      <c r="B8" s="15" t="s">
        <v>101</v>
      </c>
      <c r="C8" s="67" t="s">
        <v>102</v>
      </c>
      <c r="D8" s="16" t="s">
        <v>103</v>
      </c>
      <c r="E8" s="70" t="s">
        <v>104</v>
      </c>
      <c r="F8" s="17" t="s">
        <v>105</v>
      </c>
      <c r="G8" s="17" t="s">
        <v>106</v>
      </c>
      <c r="L8" s="42" t="s">
        <v>107</v>
      </c>
      <c r="M8" s="43" t="s">
        <v>108</v>
      </c>
      <c r="N8" s="2"/>
    </row>
    <row r="9" spans="1:17" ht="16" thickBot="1">
      <c r="A9" s="9">
        <v>1</v>
      </c>
      <c r="B9" s="12">
        <f>A9*50</f>
        <v>50</v>
      </c>
      <c r="C9" s="12">
        <f>A9*2*50</f>
        <v>100</v>
      </c>
      <c r="D9" s="6">
        <f>SUM(B9,C9)</f>
        <v>150</v>
      </c>
      <c r="E9" s="7">
        <f t="shared" ref="E9:E13" si="0">D9/60</f>
        <v>2.5</v>
      </c>
      <c r="F9" s="9">
        <f>(D9*15)</f>
        <v>2250</v>
      </c>
      <c r="G9" s="9">
        <f>F9/60</f>
        <v>37.5</v>
      </c>
      <c r="L9" s="42" t="s">
        <v>109</v>
      </c>
      <c r="M9" s="43" t="s">
        <v>110</v>
      </c>
      <c r="N9" s="2"/>
    </row>
    <row r="10" spans="1:17" ht="31.5" thickBot="1">
      <c r="A10" s="9">
        <v>2</v>
      </c>
      <c r="B10" s="12">
        <f>A10*50</f>
        <v>100</v>
      </c>
      <c r="C10" s="12">
        <f>A10*2*50</f>
        <v>200</v>
      </c>
      <c r="D10" s="6">
        <f>SUM(B10,C10)</f>
        <v>300</v>
      </c>
      <c r="E10" s="7">
        <f t="shared" si="0"/>
        <v>5</v>
      </c>
      <c r="F10" s="9">
        <f>(D10*15)</f>
        <v>4500</v>
      </c>
      <c r="G10" s="9">
        <f>F10/60</f>
        <v>75</v>
      </c>
      <c r="L10" s="42" t="s">
        <v>111</v>
      </c>
      <c r="M10" s="43" t="s">
        <v>110</v>
      </c>
      <c r="N10" s="2"/>
    </row>
    <row r="11" spans="1:17" ht="16" thickBot="1">
      <c r="A11" s="9">
        <v>3</v>
      </c>
      <c r="B11" s="12">
        <f>A11*50</f>
        <v>150</v>
      </c>
      <c r="C11" s="12">
        <f>A11*2*50</f>
        <v>300</v>
      </c>
      <c r="D11" s="6">
        <f>SUM(B11,C11)</f>
        <v>450</v>
      </c>
      <c r="E11" s="7">
        <f t="shared" si="0"/>
        <v>7.5</v>
      </c>
      <c r="F11" s="9">
        <f>(D11*15)</f>
        <v>6750</v>
      </c>
      <c r="G11" s="9">
        <f>F11/60</f>
        <v>112.5</v>
      </c>
      <c r="L11" s="42" t="s">
        <v>112</v>
      </c>
      <c r="M11" s="43" t="s">
        <v>108</v>
      </c>
      <c r="N11" s="2"/>
    </row>
    <row r="12" spans="1:17" ht="16" thickBot="1">
      <c r="A12" s="9">
        <v>4</v>
      </c>
      <c r="B12" s="12">
        <f>A12*50</f>
        <v>200</v>
      </c>
      <c r="C12" s="12">
        <f>A12*2*50</f>
        <v>400</v>
      </c>
      <c r="D12" s="6">
        <f>SUM(B12,C12)</f>
        <v>600</v>
      </c>
      <c r="E12" s="7">
        <f t="shared" si="0"/>
        <v>10</v>
      </c>
      <c r="F12" s="9">
        <f>(D12*15)</f>
        <v>9000</v>
      </c>
      <c r="G12" s="9">
        <f>F12/60</f>
        <v>150</v>
      </c>
      <c r="L12" s="42" t="s">
        <v>113</v>
      </c>
      <c r="M12" s="43" t="s">
        <v>108</v>
      </c>
      <c r="N12" s="2"/>
    </row>
    <row r="13" spans="1:17" ht="31.5" thickBot="1">
      <c r="A13" s="9">
        <v>5</v>
      </c>
      <c r="B13" s="12">
        <f>A13*50</f>
        <v>250</v>
      </c>
      <c r="C13" s="12">
        <f>A13*2*50</f>
        <v>500</v>
      </c>
      <c r="D13" s="6">
        <f>SUM(B13,C13)</f>
        <v>750</v>
      </c>
      <c r="E13" s="7">
        <f t="shared" si="0"/>
        <v>12.5</v>
      </c>
      <c r="F13" s="9">
        <f>(D13*15)</f>
        <v>11250</v>
      </c>
      <c r="G13" s="9">
        <f>F13/60</f>
        <v>187.5</v>
      </c>
      <c r="L13" s="42" t="s">
        <v>114</v>
      </c>
      <c r="M13" s="43" t="s">
        <v>115</v>
      </c>
      <c r="N13" s="2"/>
    </row>
    <row r="14" spans="1:17" ht="31.5" thickBot="1">
      <c r="E14" s="5"/>
      <c r="L14" s="42" t="s">
        <v>116</v>
      </c>
      <c r="M14" s="43" t="s">
        <v>108</v>
      </c>
      <c r="N14" s="2"/>
    </row>
    <row r="15" spans="1:17" ht="16" thickBot="1">
      <c r="A15" s="1" t="s">
        <v>117</v>
      </c>
      <c r="B15" s="1"/>
      <c r="C15" s="1"/>
      <c r="L15" s="42" t="s">
        <v>118</v>
      </c>
      <c r="M15" s="43" t="s">
        <v>119</v>
      </c>
      <c r="N15" s="2"/>
    </row>
    <row r="16" spans="1:17" ht="16" thickBot="1">
      <c r="B16" s="144" t="s">
        <v>96</v>
      </c>
      <c r="C16" s="144"/>
      <c r="D16" s="144" t="s">
        <v>97</v>
      </c>
      <c r="E16" s="144"/>
      <c r="L16" s="44" t="s">
        <v>120</v>
      </c>
      <c r="M16" s="45" t="s">
        <v>121</v>
      </c>
      <c r="N16" s="2"/>
    </row>
    <row r="17" spans="1:14" ht="87">
      <c r="A17" s="10" t="s">
        <v>100</v>
      </c>
      <c r="B17" s="11" t="s">
        <v>122</v>
      </c>
      <c r="C17" s="68" t="s">
        <v>123</v>
      </c>
      <c r="D17" s="8" t="s">
        <v>103</v>
      </c>
      <c r="E17" s="69" t="s">
        <v>104</v>
      </c>
      <c r="F17" s="17" t="s">
        <v>124</v>
      </c>
      <c r="G17" s="17" t="s">
        <v>125</v>
      </c>
      <c r="L17" s="146" t="s">
        <v>126</v>
      </c>
      <c r="M17" s="147"/>
      <c r="N17" s="2"/>
    </row>
    <row r="18" spans="1:14" ht="16" thickBot="1">
      <c r="A18" s="9">
        <v>1</v>
      </c>
      <c r="B18" s="12">
        <v>62.5</v>
      </c>
      <c r="C18" s="12">
        <v>125</v>
      </c>
      <c r="D18" s="6">
        <v>187.5</v>
      </c>
      <c r="E18" s="7">
        <f t="shared" ref="E18:E22" si="1">D18/60</f>
        <v>3.125</v>
      </c>
      <c r="F18" s="13">
        <f t="shared" ref="F18" si="2">(D18*12)</f>
        <v>2250</v>
      </c>
      <c r="G18" s="13">
        <f>F18/60</f>
        <v>37.5</v>
      </c>
      <c r="L18" s="59"/>
    </row>
    <row r="19" spans="1:14" ht="16" thickBot="1">
      <c r="A19" s="9">
        <v>2</v>
      </c>
      <c r="B19" s="12">
        <f>A19*62.5</f>
        <v>125</v>
      </c>
      <c r="C19" s="12">
        <f>A19*2*62.5</f>
        <v>250</v>
      </c>
      <c r="D19" s="6">
        <f>SUM(B19,C19)</f>
        <v>375</v>
      </c>
      <c r="E19" s="7">
        <f t="shared" si="1"/>
        <v>6.25</v>
      </c>
      <c r="F19" s="13">
        <f>(D19*12)</f>
        <v>4500</v>
      </c>
      <c r="G19" s="13">
        <f>F19/60</f>
        <v>75</v>
      </c>
      <c r="L19" s="32"/>
    </row>
    <row r="20" spans="1:14" ht="15" thickBot="1">
      <c r="A20" s="9">
        <v>3</v>
      </c>
      <c r="B20" s="12">
        <f t="shared" ref="B20:B22" si="3">A20*62.5</f>
        <v>187.5</v>
      </c>
      <c r="C20" s="12">
        <f>A20*2*62.5</f>
        <v>375</v>
      </c>
      <c r="D20" s="6">
        <f t="shared" ref="D20:D22" si="4">SUM(B20,C20)</f>
        <v>562.5</v>
      </c>
      <c r="E20" s="7">
        <f t="shared" si="1"/>
        <v>9.375</v>
      </c>
      <c r="F20" s="13">
        <f t="shared" ref="F20:F22" si="5">(D20*12)</f>
        <v>6750</v>
      </c>
      <c r="G20" s="13">
        <f>F20/60</f>
        <v>112.5</v>
      </c>
    </row>
    <row r="21" spans="1:14" ht="15" thickBot="1">
      <c r="A21" s="9">
        <v>4</v>
      </c>
      <c r="B21" s="12">
        <f t="shared" si="3"/>
        <v>250</v>
      </c>
      <c r="C21" s="12">
        <f>A21*2*62.5</f>
        <v>500</v>
      </c>
      <c r="D21" s="6">
        <f t="shared" si="4"/>
        <v>750</v>
      </c>
      <c r="E21" s="7">
        <f t="shared" si="1"/>
        <v>12.5</v>
      </c>
      <c r="F21" s="13">
        <f t="shared" si="5"/>
        <v>9000</v>
      </c>
      <c r="G21" s="13">
        <f>F21/60</f>
        <v>150</v>
      </c>
    </row>
    <row r="22" spans="1:14" ht="15" thickBot="1">
      <c r="A22" s="9">
        <v>5</v>
      </c>
      <c r="B22" s="12">
        <f t="shared" si="3"/>
        <v>312.5</v>
      </c>
      <c r="C22" s="12">
        <f>A22*2*62.5</f>
        <v>625</v>
      </c>
      <c r="D22" s="6">
        <f t="shared" si="4"/>
        <v>937.5</v>
      </c>
      <c r="E22" s="7">
        <f t="shared" si="1"/>
        <v>15.625</v>
      </c>
      <c r="F22" s="13">
        <f t="shared" si="5"/>
        <v>11250</v>
      </c>
      <c r="G22" s="13">
        <f>F22/60</f>
        <v>187.5</v>
      </c>
    </row>
    <row r="25" spans="1:14">
      <c r="A25" s="1" t="s">
        <v>127</v>
      </c>
      <c r="B25" s="1"/>
      <c r="C25" s="1"/>
    </row>
    <row r="26" spans="1:14" ht="15" thickBot="1">
      <c r="B26" s="144" t="s">
        <v>96</v>
      </c>
      <c r="C26" s="144"/>
      <c r="D26" s="144" t="s">
        <v>97</v>
      </c>
      <c r="E26" s="144"/>
    </row>
    <row r="27" spans="1:14" ht="87">
      <c r="A27" s="10" t="s">
        <v>100</v>
      </c>
      <c r="B27" s="11" t="s">
        <v>128</v>
      </c>
      <c r="C27" s="68" t="s">
        <v>129</v>
      </c>
      <c r="D27" s="8" t="s">
        <v>103</v>
      </c>
      <c r="E27" s="69" t="s">
        <v>104</v>
      </c>
      <c r="F27" s="17" t="s">
        <v>130</v>
      </c>
      <c r="G27" s="17" t="s">
        <v>131</v>
      </c>
    </row>
    <row r="28" spans="1:14" ht="15" thickBot="1">
      <c r="A28" s="9">
        <v>1</v>
      </c>
      <c r="B28" s="12">
        <v>93.75</v>
      </c>
      <c r="C28" s="12">
        <f>A28*2*93.75</f>
        <v>187.5</v>
      </c>
      <c r="D28" s="6">
        <f>SUM(B28,C28)</f>
        <v>281.25</v>
      </c>
      <c r="E28" s="7">
        <f t="shared" ref="E28:E32" si="6">D28/60</f>
        <v>4.6875</v>
      </c>
      <c r="F28" s="13">
        <f>(D28*8)</f>
        <v>2250</v>
      </c>
      <c r="G28" s="13">
        <f>F28/60</f>
        <v>37.5</v>
      </c>
    </row>
    <row r="29" spans="1:14" ht="15" thickBot="1">
      <c r="A29" s="9">
        <v>2</v>
      </c>
      <c r="B29" s="12">
        <f>A29*93.75</f>
        <v>187.5</v>
      </c>
      <c r="C29" s="12">
        <f>A29*2*93.75</f>
        <v>375</v>
      </c>
      <c r="D29" s="6">
        <f>SUM(B29,C29)</f>
        <v>562.5</v>
      </c>
      <c r="E29" s="7">
        <f t="shared" si="6"/>
        <v>9.375</v>
      </c>
      <c r="F29" s="13">
        <f t="shared" ref="F29:F32" si="7">(D29*8)</f>
        <v>4500</v>
      </c>
      <c r="G29" s="13">
        <f>F29/60</f>
        <v>75</v>
      </c>
    </row>
    <row r="30" spans="1:14" ht="15" thickBot="1">
      <c r="A30" s="9">
        <v>3</v>
      </c>
      <c r="B30" s="12">
        <f t="shared" ref="B30:B32" si="8">A30*93.75</f>
        <v>281.25</v>
      </c>
      <c r="C30" s="12">
        <f>A30*2*93.75</f>
        <v>562.5</v>
      </c>
      <c r="D30" s="6">
        <f>SUM(B30,C30)</f>
        <v>843.75</v>
      </c>
      <c r="E30" s="7">
        <f t="shared" si="6"/>
        <v>14.0625</v>
      </c>
      <c r="F30" s="13">
        <f t="shared" si="7"/>
        <v>6750</v>
      </c>
      <c r="G30" s="13">
        <f>F30/60</f>
        <v>112.5</v>
      </c>
    </row>
    <row r="31" spans="1:14" ht="15" thickBot="1">
      <c r="A31" s="9">
        <v>4</v>
      </c>
      <c r="B31" s="12">
        <f t="shared" si="8"/>
        <v>375</v>
      </c>
      <c r="C31" s="12">
        <f>A31*2*93.75</f>
        <v>750</v>
      </c>
      <c r="D31" s="6">
        <f>SUM(B31,C31)</f>
        <v>1125</v>
      </c>
      <c r="E31" s="7">
        <f t="shared" si="6"/>
        <v>18.75</v>
      </c>
      <c r="F31" s="13">
        <f t="shared" si="7"/>
        <v>9000</v>
      </c>
      <c r="G31" s="13">
        <f>F31/60</f>
        <v>150</v>
      </c>
    </row>
    <row r="32" spans="1:14" ht="15" thickBot="1">
      <c r="A32" s="9">
        <v>5</v>
      </c>
      <c r="B32" s="12">
        <f t="shared" si="8"/>
        <v>468.75</v>
      </c>
      <c r="C32" s="12">
        <f>A32*2*93.75</f>
        <v>937.5</v>
      </c>
      <c r="D32" s="6">
        <f>SUM(B32,C32)</f>
        <v>1406.25</v>
      </c>
      <c r="E32" s="7">
        <f t="shared" si="6"/>
        <v>23.4375</v>
      </c>
      <c r="F32" s="13">
        <f t="shared" si="7"/>
        <v>11250</v>
      </c>
      <c r="G32" s="13">
        <f>F32/60</f>
        <v>187.5</v>
      </c>
    </row>
    <row r="36" spans="1:7">
      <c r="A36" s="1" t="s">
        <v>132</v>
      </c>
      <c r="B36" s="1"/>
      <c r="C36" s="1"/>
    </row>
    <row r="37" spans="1:7" ht="15" thickBot="1">
      <c r="B37" s="144" t="s">
        <v>96</v>
      </c>
      <c r="C37" s="144"/>
      <c r="D37" s="144" t="s">
        <v>97</v>
      </c>
      <c r="E37" s="144"/>
    </row>
    <row r="38" spans="1:7" ht="87">
      <c r="A38" s="10" t="s">
        <v>100</v>
      </c>
      <c r="B38" s="11" t="s">
        <v>133</v>
      </c>
      <c r="C38" s="68" t="s">
        <v>134</v>
      </c>
      <c r="D38" s="8" t="s">
        <v>103</v>
      </c>
      <c r="E38" s="69" t="s">
        <v>104</v>
      </c>
      <c r="F38" s="17" t="s">
        <v>135</v>
      </c>
      <c r="G38" s="17" t="s">
        <v>136</v>
      </c>
    </row>
    <row r="39" spans="1:7" ht="15" thickBot="1">
      <c r="A39" s="9">
        <v>1</v>
      </c>
      <c r="B39" s="12">
        <f>A39*187.5</f>
        <v>187.5</v>
      </c>
      <c r="C39" s="12">
        <f>A39*2*187.5</f>
        <v>375</v>
      </c>
      <c r="D39" s="6">
        <f>SUM(B39,C39)</f>
        <v>562.5</v>
      </c>
      <c r="E39" s="7">
        <f t="shared" ref="E39:E43" si="9">D39/60</f>
        <v>9.375</v>
      </c>
      <c r="F39" s="13">
        <f>(D39*4)</f>
        <v>2250</v>
      </c>
      <c r="G39" s="13">
        <f>F39/60</f>
        <v>37.5</v>
      </c>
    </row>
    <row r="40" spans="1:7">
      <c r="A40" s="9">
        <v>2</v>
      </c>
      <c r="B40" s="12">
        <f>A40*187.5</f>
        <v>375</v>
      </c>
      <c r="C40" s="12">
        <f>A40*2*187.5</f>
        <v>750</v>
      </c>
      <c r="D40" s="6">
        <f>SUM(B40,C40)</f>
        <v>1125</v>
      </c>
      <c r="E40" s="7">
        <f t="shared" si="9"/>
        <v>18.75</v>
      </c>
      <c r="F40" s="13">
        <f>(D40*4)</f>
        <v>4500</v>
      </c>
      <c r="G40" s="13">
        <f>F40/60</f>
        <v>75</v>
      </c>
    </row>
    <row r="41" spans="1:7" ht="15" thickBot="1">
      <c r="A41" s="9">
        <v>3</v>
      </c>
      <c r="B41" s="12">
        <f t="shared" ref="B41:B43" si="10">A41*187.5</f>
        <v>562.5</v>
      </c>
      <c r="C41" s="12">
        <f>A41*2*187.5</f>
        <v>1125</v>
      </c>
      <c r="D41" s="6">
        <f t="shared" ref="D41:D43" si="11">SUM(B41,C41)</f>
        <v>1687.5</v>
      </c>
      <c r="E41" s="7">
        <f t="shared" si="9"/>
        <v>28.125</v>
      </c>
      <c r="F41" s="13">
        <f t="shared" ref="F41:F43" si="12">(D41*4)</f>
        <v>6750</v>
      </c>
      <c r="G41" s="13">
        <f>F41/60</f>
        <v>112.5</v>
      </c>
    </row>
    <row r="42" spans="1:7" ht="15" thickBot="1">
      <c r="A42" s="9">
        <v>4</v>
      </c>
      <c r="B42" s="12">
        <f t="shared" si="10"/>
        <v>750</v>
      </c>
      <c r="C42" s="12">
        <f>A42*2*187.5</f>
        <v>1500</v>
      </c>
      <c r="D42" s="6">
        <f t="shared" si="11"/>
        <v>2250</v>
      </c>
      <c r="E42" s="7">
        <f t="shared" si="9"/>
        <v>37.5</v>
      </c>
      <c r="F42" s="13">
        <f t="shared" si="12"/>
        <v>9000</v>
      </c>
      <c r="G42" s="13">
        <f>F42/60</f>
        <v>150</v>
      </c>
    </row>
    <row r="43" spans="1:7" ht="15" thickBot="1">
      <c r="A43" s="9">
        <v>5</v>
      </c>
      <c r="B43" s="12">
        <f t="shared" si="10"/>
        <v>937.5</v>
      </c>
      <c r="C43" s="12">
        <f>A43*2*187.5</f>
        <v>1875</v>
      </c>
      <c r="D43" s="6">
        <f t="shared" si="11"/>
        <v>2812.5</v>
      </c>
      <c r="E43" s="7">
        <f t="shared" si="9"/>
        <v>46.875</v>
      </c>
      <c r="F43" s="13">
        <f t="shared" si="12"/>
        <v>11250</v>
      </c>
      <c r="G43" s="13">
        <f>F43/60</f>
        <v>187.5</v>
      </c>
    </row>
    <row r="45" spans="1:7" ht="270" customHeight="1">
      <c r="A45" s="145" t="s">
        <v>137</v>
      </c>
      <c r="B45" s="145"/>
      <c r="C45" s="145"/>
      <c r="D45" s="145"/>
      <c r="E45" s="145"/>
      <c r="F45" s="145"/>
      <c r="G45" s="145"/>
    </row>
  </sheetData>
  <mergeCells count="13">
    <mergeCell ref="A1:N2"/>
    <mergeCell ref="B37:C37"/>
    <mergeCell ref="D37:E37"/>
    <mergeCell ref="A45:G45"/>
    <mergeCell ref="L17:M17"/>
    <mergeCell ref="A3:Q3"/>
    <mergeCell ref="A4:M4"/>
    <mergeCell ref="B16:C16"/>
    <mergeCell ref="D16:E16"/>
    <mergeCell ref="D7:E7"/>
    <mergeCell ref="B7:C7"/>
    <mergeCell ref="B26:C26"/>
    <mergeCell ref="D26:E26"/>
  </mergeCells>
  <hyperlinks>
    <hyperlink ref="L17:M17" r:id="rId1" display="Elizabeth Barre and Justin Esarey have created a Course Workload Estimator that helps calculate the time necessary for taking tests, reading, and writing assignments. " xr:uid="{4495978A-D4A0-44BA-91F1-CBE8C796169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ABA2B-F8D5-4AAD-9E08-1B5F6B63D5A1}">
  <dimension ref="A1:M34"/>
  <sheetViews>
    <sheetView topLeftCell="A24" workbookViewId="0">
      <selection activeCell="A13" sqref="A13"/>
    </sheetView>
  </sheetViews>
  <sheetFormatPr defaultRowHeight="14.5"/>
  <cols>
    <col min="1" max="1" width="42.453125" customWidth="1"/>
    <col min="2" max="2" width="75.26953125" customWidth="1"/>
  </cols>
  <sheetData>
    <row r="1" spans="1:13" ht="21.5" thickBot="1">
      <c r="A1" s="48" t="s">
        <v>138</v>
      </c>
      <c r="B1" s="48" t="s">
        <v>139</v>
      </c>
    </row>
    <row r="2" spans="1:13" ht="45" customHeight="1" thickBot="1">
      <c r="A2" s="47" t="s">
        <v>140</v>
      </c>
      <c r="B2" s="20"/>
      <c r="D2" s="151" t="s">
        <v>141</v>
      </c>
      <c r="E2" s="152"/>
      <c r="F2" s="152"/>
      <c r="G2" s="152"/>
      <c r="H2" s="152"/>
      <c r="I2" s="152"/>
      <c r="J2" s="152"/>
      <c r="K2" s="152"/>
      <c r="L2" s="152"/>
      <c r="M2" s="153"/>
    </row>
    <row r="3" spans="1:13" ht="29.5" thickBot="1">
      <c r="A3" s="54" t="s">
        <v>142</v>
      </c>
      <c r="B3" s="57" t="s">
        <v>143</v>
      </c>
      <c r="D3" s="154"/>
      <c r="E3" s="155"/>
      <c r="F3" s="155"/>
      <c r="G3" s="155"/>
      <c r="H3" s="155"/>
      <c r="I3" s="155"/>
      <c r="J3" s="155"/>
      <c r="K3" s="155"/>
      <c r="L3" s="155"/>
      <c r="M3" s="156"/>
    </row>
    <row r="4" spans="1:13" ht="29.5" thickBot="1">
      <c r="A4" s="54" t="s">
        <v>144</v>
      </c>
      <c r="B4" s="57" t="s">
        <v>145</v>
      </c>
      <c r="D4" s="157"/>
      <c r="E4" s="158"/>
      <c r="F4" s="158"/>
      <c r="G4" s="158"/>
      <c r="H4" s="158"/>
      <c r="I4" s="158"/>
      <c r="J4" s="158"/>
      <c r="K4" s="158"/>
      <c r="L4" s="158"/>
      <c r="M4" s="159"/>
    </row>
    <row r="5" spans="1:13" ht="44" thickBot="1">
      <c r="A5" s="54" t="s">
        <v>146</v>
      </c>
      <c r="B5" s="57" t="s">
        <v>147</v>
      </c>
      <c r="D5" s="50"/>
      <c r="E5" s="50"/>
      <c r="F5" s="50"/>
      <c r="G5" s="50"/>
      <c r="H5" s="50"/>
      <c r="I5" s="50"/>
      <c r="J5" s="50"/>
      <c r="K5" s="50"/>
      <c r="L5" s="50"/>
      <c r="M5" s="50"/>
    </row>
    <row r="6" spans="1:13" ht="44" thickBot="1">
      <c r="A6" s="54" t="s">
        <v>148</v>
      </c>
      <c r="B6" s="57" t="s">
        <v>149</v>
      </c>
      <c r="D6" s="50"/>
      <c r="E6" s="50"/>
      <c r="F6" s="50"/>
      <c r="G6" s="50"/>
      <c r="H6" s="50"/>
      <c r="I6" s="50"/>
      <c r="J6" s="50"/>
      <c r="K6" s="50"/>
      <c r="L6" s="50"/>
      <c r="M6" s="50"/>
    </row>
    <row r="7" spans="1:13" ht="15" thickBot="1">
      <c r="A7" s="47" t="s">
        <v>150</v>
      </c>
      <c r="B7" s="20"/>
      <c r="D7" s="50"/>
      <c r="E7" s="50"/>
      <c r="F7" s="50"/>
      <c r="G7" s="50"/>
      <c r="H7" s="50"/>
      <c r="I7" s="50"/>
      <c r="J7" s="50"/>
      <c r="K7" s="50"/>
      <c r="L7" s="50"/>
      <c r="M7" s="50"/>
    </row>
    <row r="8" spans="1:13" ht="44" thickBot="1">
      <c r="A8" s="54" t="s">
        <v>151</v>
      </c>
      <c r="B8" s="55" t="s">
        <v>152</v>
      </c>
      <c r="D8" s="50"/>
      <c r="E8" s="50"/>
      <c r="F8" s="50"/>
      <c r="G8" s="50"/>
      <c r="H8" s="50"/>
      <c r="I8" s="50"/>
      <c r="J8" s="50"/>
      <c r="K8" s="50"/>
      <c r="L8" s="50"/>
      <c r="M8" s="50"/>
    </row>
    <row r="9" spans="1:13" ht="44" thickBot="1">
      <c r="A9" s="54" t="s">
        <v>153</v>
      </c>
      <c r="B9" s="55" t="s">
        <v>154</v>
      </c>
      <c r="D9" s="50"/>
      <c r="E9" s="50"/>
      <c r="F9" s="50"/>
      <c r="G9" s="50"/>
      <c r="H9" s="50"/>
      <c r="I9" s="50"/>
      <c r="J9" s="50"/>
      <c r="K9" s="50"/>
      <c r="L9" s="50"/>
      <c r="M9" s="50"/>
    </row>
    <row r="10" spans="1:13" ht="29.5" thickBot="1">
      <c r="A10" s="54" t="s">
        <v>155</v>
      </c>
      <c r="B10" s="55" t="s">
        <v>156</v>
      </c>
      <c r="D10" s="50"/>
      <c r="E10" s="50"/>
      <c r="F10" s="50"/>
      <c r="G10" s="50"/>
      <c r="H10" s="50"/>
      <c r="I10" s="50"/>
      <c r="J10" s="50"/>
      <c r="K10" s="50"/>
      <c r="L10" s="50"/>
      <c r="M10" s="50"/>
    </row>
    <row r="11" spans="1:13" ht="29.5" thickBot="1">
      <c r="A11" s="54" t="s">
        <v>157</v>
      </c>
      <c r="B11" s="55" t="s">
        <v>158</v>
      </c>
      <c r="D11" s="50"/>
      <c r="E11" s="50"/>
      <c r="F11" s="50"/>
      <c r="G11" s="50"/>
      <c r="H11" s="50"/>
      <c r="I11" s="50"/>
      <c r="J11" s="50"/>
      <c r="K11" s="50"/>
      <c r="L11" s="50"/>
      <c r="M11" s="50"/>
    </row>
    <row r="12" spans="1:13" ht="15" thickBot="1">
      <c r="A12" s="47" t="s">
        <v>159</v>
      </c>
      <c r="B12" s="49"/>
      <c r="D12" s="50"/>
      <c r="E12" s="50"/>
      <c r="F12" s="50"/>
      <c r="G12" s="50"/>
      <c r="H12" s="50"/>
      <c r="I12" s="50"/>
      <c r="J12" s="50"/>
      <c r="K12" s="50"/>
      <c r="L12" s="50"/>
      <c r="M12" s="50"/>
    </row>
    <row r="13" spans="1:13" ht="44" thickBot="1">
      <c r="A13" s="54" t="s">
        <v>160</v>
      </c>
      <c r="B13" s="55" t="s">
        <v>161</v>
      </c>
      <c r="D13" s="50"/>
      <c r="E13" s="50"/>
      <c r="F13" s="50"/>
      <c r="G13" s="50"/>
      <c r="H13" s="50"/>
      <c r="I13" s="50"/>
      <c r="J13" s="50"/>
      <c r="K13" s="50"/>
      <c r="L13" s="50"/>
      <c r="M13" s="50"/>
    </row>
    <row r="14" spans="1:13" ht="29.5" thickBot="1">
      <c r="A14" s="54" t="s">
        <v>162</v>
      </c>
      <c r="B14" s="55" t="s">
        <v>163</v>
      </c>
    </row>
    <row r="15" spans="1:13" ht="80.25" customHeight="1" thickBot="1">
      <c r="A15" s="54" t="s">
        <v>164</v>
      </c>
      <c r="B15" s="55" t="s">
        <v>165</v>
      </c>
      <c r="D15" s="150"/>
      <c r="E15" s="150"/>
      <c r="F15" s="150"/>
      <c r="G15" s="150"/>
      <c r="H15" s="150"/>
      <c r="I15" s="150"/>
      <c r="J15" s="150"/>
      <c r="K15" s="150"/>
      <c r="L15" s="150"/>
    </row>
    <row r="16" spans="1:13" ht="29.5" thickBot="1">
      <c r="A16" s="54" t="s">
        <v>166</v>
      </c>
      <c r="B16" s="55" t="s">
        <v>167</v>
      </c>
    </row>
    <row r="17" spans="1:2" ht="15" thickBot="1">
      <c r="A17" s="51" t="s">
        <v>168</v>
      </c>
      <c r="B17" s="52"/>
    </row>
    <row r="18" spans="1:2" ht="44" thickBot="1">
      <c r="A18" s="54" t="s">
        <v>169</v>
      </c>
      <c r="B18" s="56" t="s">
        <v>170</v>
      </c>
    </row>
    <row r="19" spans="1:2" ht="29.5" thickBot="1">
      <c r="A19" s="54" t="s">
        <v>171</v>
      </c>
      <c r="B19" s="56" t="s">
        <v>172</v>
      </c>
    </row>
    <row r="20" spans="1:2" ht="29.5" thickBot="1">
      <c r="A20" s="54" t="s">
        <v>173</v>
      </c>
      <c r="B20" s="56" t="s">
        <v>174</v>
      </c>
    </row>
    <row r="21" spans="1:2" ht="29.5" thickBot="1">
      <c r="A21" s="54" t="s">
        <v>175</v>
      </c>
      <c r="B21" s="56" t="s">
        <v>176</v>
      </c>
    </row>
    <row r="22" spans="1:2" ht="29.5" thickBot="1">
      <c r="A22" s="54" t="s">
        <v>177</v>
      </c>
      <c r="B22" s="56" t="s">
        <v>178</v>
      </c>
    </row>
    <row r="23" spans="1:2" ht="15" thickBot="1">
      <c r="A23" s="47" t="s">
        <v>179</v>
      </c>
      <c r="B23" s="53"/>
    </row>
    <row r="24" spans="1:2" ht="29.5" thickBot="1">
      <c r="A24" s="54" t="s">
        <v>180</v>
      </c>
      <c r="B24" s="41" t="s">
        <v>181</v>
      </c>
    </row>
    <row r="25" spans="1:2" ht="29.5" thickBot="1">
      <c r="A25" s="54" t="s">
        <v>182</v>
      </c>
      <c r="B25" s="41" t="s">
        <v>183</v>
      </c>
    </row>
    <row r="26" spans="1:2" ht="29.5" thickBot="1">
      <c r="A26" s="54" t="s">
        <v>184</v>
      </c>
      <c r="B26" s="41" t="s">
        <v>185</v>
      </c>
    </row>
    <row r="27" spans="1:2" ht="29.5" thickBot="1">
      <c r="A27" s="54" t="s">
        <v>186</v>
      </c>
      <c r="B27" s="41" t="s">
        <v>187</v>
      </c>
    </row>
    <row r="28" spans="1:2" ht="15" thickBot="1">
      <c r="A28" s="51" t="s">
        <v>188</v>
      </c>
      <c r="B28" s="20"/>
    </row>
    <row r="29" spans="1:2" ht="29.5" thickBot="1">
      <c r="A29" s="54" t="s">
        <v>189</v>
      </c>
      <c r="B29" s="55" t="s">
        <v>190</v>
      </c>
    </row>
    <row r="30" spans="1:2" ht="29.5" thickBot="1">
      <c r="A30" s="54" t="s">
        <v>191</v>
      </c>
      <c r="B30" s="55" t="s">
        <v>192</v>
      </c>
    </row>
    <row r="31" spans="1:2" ht="29.5" thickBot="1">
      <c r="A31" s="54" t="s">
        <v>37</v>
      </c>
      <c r="B31" s="55" t="s">
        <v>193</v>
      </c>
    </row>
    <row r="32" spans="1:2" ht="29.5" thickBot="1">
      <c r="A32" s="54" t="s">
        <v>194</v>
      </c>
      <c r="B32" s="55" t="s">
        <v>195</v>
      </c>
    </row>
    <row r="33" spans="1:2" ht="29.5" thickBot="1">
      <c r="A33" s="54" t="s">
        <v>196</v>
      </c>
      <c r="B33" s="55" t="s">
        <v>197</v>
      </c>
    </row>
    <row r="34" spans="1:2">
      <c r="A34" s="58" t="s">
        <v>198</v>
      </c>
    </row>
  </sheetData>
  <mergeCells count="2">
    <mergeCell ref="D15:L15"/>
    <mergeCell ref="D2:M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8B6D8C8F2A5C44892C36487BD2300E2" ma:contentTypeVersion="19" ma:contentTypeDescription="Create a new document." ma:contentTypeScope="" ma:versionID="d698bb3606e37a130d9640d5c00ec94f">
  <xsd:schema xmlns:xsd="http://www.w3.org/2001/XMLSchema" xmlns:xs="http://www.w3.org/2001/XMLSchema" xmlns:p="http://schemas.microsoft.com/office/2006/metadata/properties" xmlns:ns2="6bea5920-983a-4cba-9c05-96b8b71af352" xmlns:ns3="cd57fbbb-180e-4b92-b98a-27861c116dcc" targetNamespace="http://schemas.microsoft.com/office/2006/metadata/properties" ma:root="true" ma:fieldsID="eb16f81ea1cb26414ffab2f294aa12fd" ns2:_="" ns3:_="">
    <xsd:import namespace="6bea5920-983a-4cba-9c05-96b8b71af352"/>
    <xsd:import namespace="cd57fbbb-180e-4b92-b98a-27861c116dcc"/>
    <xsd:element name="properties">
      <xsd:complexType>
        <xsd:sequence>
          <xsd:element name="documentManagement">
            <xsd:complexType>
              <xsd:all>
                <xsd:element ref="ns2:MediaServiceMetadata" minOccurs="0"/>
                <xsd:element ref="ns2:MediaServiceFastMetadata" minOccurs="0"/>
                <xsd:element ref="ns2:Notes"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Surveydate" minOccurs="0"/>
                <xsd:element ref="ns2:ReviewType"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ea5920-983a-4cba-9c05-96b8b71af3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Notes" ma:index="10" nillable="true" ma:displayName="Notes" ma:format="Dropdown" ma:internalName="Notes">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Surveydate" ma:index="19" nillable="true" ma:displayName="Survey date" ma:format="DateOnly" ma:internalName="Surveydate">
      <xsd:simpleType>
        <xsd:restriction base="dms:DateTime"/>
      </xsd:simpleType>
    </xsd:element>
    <xsd:element name="ReviewType" ma:index="20" nillable="true" ma:displayName="Review Type" ma:format="Dropdown" ma:internalName="ReviewType">
      <xsd:simpleType>
        <xsd:restriction base="dms:Choice">
          <xsd:enumeration value="Summative ONLY"/>
          <xsd:enumeration value="Formative ONLY"/>
          <xsd:enumeration value="Formative &amp; Summative"/>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4560d88b-9459-45c3-8a30-9c03b99f5b18" ma:termSetId="09814cd3-568e-fe90-9814-8d621ff8fb84" ma:anchorId="fba54fb3-c3e1-fe81-a776-ca4b69148c4d" ma:open="true" ma:isKeyword="false">
      <xsd:complexType>
        <xsd:sequence>
          <xsd:element ref="pc:Terms" minOccurs="0" maxOccurs="1"/>
        </xsd:sequence>
      </xsd:complexType>
    </xsd:element>
    <xsd:element name="MediaServiceDateTaken" ma:index="26"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57fbbb-180e-4b92-b98a-27861c116dc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c829ae39-e5a8-464d-98c9-b089ddbed4d9}" ma:internalName="TaxCatchAll" ma:showField="CatchAllData" ma:web="cd57fbbb-180e-4b92-b98a-27861c116d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bea5920-983a-4cba-9c05-96b8b71af352">
      <Terms xmlns="http://schemas.microsoft.com/office/infopath/2007/PartnerControls"/>
    </lcf76f155ced4ddcb4097134ff3c332f>
    <ReviewType xmlns="6bea5920-983a-4cba-9c05-96b8b71af352" xsi:nil="true"/>
    <Surveydate xmlns="6bea5920-983a-4cba-9c05-96b8b71af352" xsi:nil="true"/>
    <Notes xmlns="6bea5920-983a-4cba-9c05-96b8b71af352" xsi:nil="true"/>
    <TaxCatchAll xmlns="cd57fbbb-180e-4b92-b98a-27861c116dc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45A67A-AD76-4066-8C1F-BCF8EE7BF6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ea5920-983a-4cba-9c05-96b8b71af352"/>
    <ds:schemaRef ds:uri="cd57fbbb-180e-4b92-b98a-27861c116d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804ED6-5D9D-497A-B93E-BE2E21642E7C}">
  <ds:schemaRefs>
    <ds:schemaRef ds:uri="http://schemas.microsoft.com/office/2006/metadata/properties"/>
    <ds:schemaRef ds:uri="http://schemas.microsoft.com/office/infopath/2007/PartnerControls"/>
    <ds:schemaRef ds:uri="6bea5920-983a-4cba-9c05-96b8b71af352"/>
    <ds:schemaRef ds:uri="cd57fbbb-180e-4b92-b98a-27861c116dcc"/>
  </ds:schemaRefs>
</ds:datastoreItem>
</file>

<file path=customXml/itemProps3.xml><?xml version="1.0" encoding="utf-8"?>
<ds:datastoreItem xmlns:ds="http://schemas.openxmlformats.org/officeDocument/2006/customXml" ds:itemID="{84E5D9B6-7238-4257-A70B-8F232A5554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Course Types</vt:lpstr>
      <vt:lpstr>Calculator</vt:lpstr>
      <vt:lpstr>Asyn. and Dist. Learning</vt:lpstr>
      <vt:lpstr>Learning Activities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Aryn M. Taylor</dc:creator>
  <cp:keywords/>
  <dc:description/>
  <cp:lastModifiedBy>Harmon, Camille</cp:lastModifiedBy>
  <cp:revision/>
  <dcterms:created xsi:type="dcterms:W3CDTF">2022-03-15T13:01:34Z</dcterms:created>
  <dcterms:modified xsi:type="dcterms:W3CDTF">2025-09-12T16:04:57Z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0x010100B8B6D8C8F2A5C44892C36487BD2300E2</vt:lpwstr>
  </property>
  <property fmtid="{D5CDD505-2E9C-101B-9397-08002B2CF9AE}" pid="3" name="MediaServiceImageTags">
    <vt:lpwstr/>
  </property>
</Properties>
</file>